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ento_zošit" defaultThemeVersion="124226"/>
  <bookViews>
    <workbookView xWindow="0" yWindow="0" windowWidth="38400" windowHeight="17410"/>
  </bookViews>
  <sheets>
    <sheet name="PV - verzia B" sheetId="1" r:id="rId1"/>
  </sheets>
  <calcPr calcId="152511"/>
</workbook>
</file>

<file path=xl/calcChain.xml><?xml version="1.0" encoding="utf-8"?>
<calcChain xmlns="http://schemas.openxmlformats.org/spreadsheetml/2006/main">
  <c r="D42" i="1" l="1"/>
  <c r="AK17" i="1" l="1"/>
  <c r="B22" i="1" l="1"/>
  <c r="B17" i="1" l="1"/>
  <c r="A17" i="1"/>
  <c r="BC60" i="1" l="1"/>
  <c r="BC59" i="1"/>
  <c r="BC58" i="1"/>
  <c r="BC57" i="1"/>
  <c r="BC56" i="1"/>
  <c r="BC55" i="1"/>
  <c r="BC54" i="1"/>
  <c r="BC53" i="1"/>
  <c r="BC52" i="1"/>
  <c r="BC51" i="1"/>
  <c r="BC50" i="1"/>
  <c r="BC49" i="1"/>
  <c r="BC48" i="1" s="1"/>
  <c r="BC47" i="1"/>
  <c r="BC46" i="1"/>
  <c r="AW46" i="1"/>
  <c r="B23" i="1" l="1"/>
  <c r="C23" i="1"/>
  <c r="S16" i="1"/>
  <c r="AI15" i="1"/>
  <c r="AI16" i="1" s="1"/>
  <c r="T16" i="1"/>
  <c r="AB16" i="1"/>
  <c r="E16" i="1"/>
  <c r="U16" i="1"/>
  <c r="F16" i="1"/>
  <c r="N16" i="1"/>
  <c r="V16" i="1"/>
  <c r="AD16" i="1"/>
  <c r="L16" i="1"/>
  <c r="M16" i="1"/>
  <c r="AC16" i="1"/>
  <c r="G16" i="1"/>
  <c r="O16" i="1"/>
  <c r="W16" i="1"/>
  <c r="AE16" i="1"/>
  <c r="AH15" i="1"/>
  <c r="AH16" i="1" s="1"/>
  <c r="K16" i="1"/>
  <c r="AA16" i="1"/>
  <c r="H16" i="1"/>
  <c r="P16" i="1"/>
  <c r="X16" i="1"/>
  <c r="AF16" i="1"/>
  <c r="I16" i="1"/>
  <c r="Q16" i="1"/>
  <c r="Y16" i="1"/>
  <c r="AG15" i="1"/>
  <c r="AG16" i="1" s="1"/>
  <c r="J16" i="1"/>
  <c r="R16" i="1"/>
  <c r="Z16" i="1"/>
  <c r="B28" i="1" l="1"/>
  <c r="B27" i="1" l="1"/>
  <c r="B26" i="1"/>
  <c r="B24" i="1"/>
  <c r="B30" i="1"/>
  <c r="B25" i="1"/>
  <c r="B29" i="1"/>
  <c r="B31" i="1" l="1"/>
</calcChain>
</file>

<file path=xl/comments1.xml><?xml version="1.0" encoding="utf-8"?>
<comments xmlns="http://schemas.openxmlformats.org/spreadsheetml/2006/main">
  <authors>
    <author>Autor</author>
  </authors>
  <commentList>
    <comment ref="B24" authorId="0" shapeId="0">
      <text>
        <r>
          <rPr>
            <sz val="11"/>
            <color indexed="81"/>
            <rFont val="Segoe UI"/>
            <family val="2"/>
            <charset val="238"/>
          </rPr>
          <t>alikvotne prepočítaný podiel hodín za sviatok, dovolenku, lekára a pod. zaokrúhlený na celé číslo smerom nadol</t>
        </r>
      </text>
    </comment>
    <comment ref="A26" authorId="0" shapeId="0">
      <text>
        <r>
          <rPr>
            <sz val="11"/>
            <color indexed="81"/>
            <rFont val="Segoe UI"/>
            <family val="2"/>
            <charset val="238"/>
          </rPr>
          <t xml:space="preserve">Vyšetrenie alebo ošetrenie u lekára alebo sprevádzanie rodinného príslušníka k lekárovi - v zymsle § 141 Zákonníka práce.  </t>
        </r>
      </text>
    </comment>
    <comment ref="A27" authorId="0" shapeId="0">
      <text>
        <r>
          <rPr>
            <sz val="11"/>
            <color indexed="81"/>
            <rFont val="Segoe UI"/>
            <family val="2"/>
            <charset val="238"/>
          </rPr>
          <t xml:space="preserve">počet hodín v závislosti od počtu dní dočasnej PN, ktorú hradí zamestnávateľ
</t>
        </r>
      </text>
    </comment>
    <comment ref="B31" authorId="0" shapeId="0">
      <text>
        <r>
          <rPr>
            <sz val="11"/>
            <color indexed="81"/>
            <rFont val="Segoe UI"/>
            <family val="2"/>
            <charset val="238"/>
          </rPr>
          <t xml:space="preserve">celkový nárokovaný počet hodín = odpracované hodiny v súlade s NP UKRAJINA + alikvotný počet hodín za sviatky, dovolenky, lekárov a pod.
</t>
        </r>
      </text>
    </comment>
  </commentList>
</comments>
</file>

<file path=xl/sharedStrings.xml><?xml version="1.0" encoding="utf-8"?>
<sst xmlns="http://schemas.openxmlformats.org/spreadsheetml/2006/main" count="83" uniqueCount="76">
  <si>
    <t xml:space="preserve">Pracovný výkaz </t>
  </si>
  <si>
    <t>Mesiac:</t>
  </si>
  <si>
    <t>Rok:</t>
  </si>
  <si>
    <t>január</t>
  </si>
  <si>
    <t>február</t>
  </si>
  <si>
    <t>marec</t>
  </si>
  <si>
    <t>apríl</t>
  </si>
  <si>
    <t>máj</t>
  </si>
  <si>
    <t>jún</t>
  </si>
  <si>
    <t>august</t>
  </si>
  <si>
    <t>október</t>
  </si>
  <si>
    <t>november</t>
  </si>
  <si>
    <t>sviatok</t>
  </si>
  <si>
    <t>dovolenka</t>
  </si>
  <si>
    <t>PN</t>
  </si>
  <si>
    <t>náhradné voľno</t>
  </si>
  <si>
    <t>platený nadčas</t>
  </si>
  <si>
    <t>ďalšie</t>
  </si>
  <si>
    <t>Deň vzniku Slovenskej republiky</t>
  </si>
  <si>
    <t>Zjavenie Pána (Traja králi)</t>
  </si>
  <si>
    <t>Veľký piatok</t>
  </si>
  <si>
    <t>Sviatok práce</t>
  </si>
  <si>
    <t>Deň víťazstva nad fašizmom</t>
  </si>
  <si>
    <t>Sviatok svätého Cyrila a Metoda</t>
  </si>
  <si>
    <t>Výročie SNP</t>
  </si>
  <si>
    <t>Deň Ústavy Slovenskej republiky</t>
  </si>
  <si>
    <t>Sedembolestná Panna Mária</t>
  </si>
  <si>
    <t>Sviatok Všetkých svätých</t>
  </si>
  <si>
    <t>Deň boja za slobodu a demokraciu</t>
  </si>
  <si>
    <t>1. sviatok vianočný</t>
  </si>
  <si>
    <t>Veľkonočný pondelok</t>
  </si>
  <si>
    <t>júl</t>
  </si>
  <si>
    <t>Štedrý deň</t>
  </si>
  <si>
    <t>2. sviatok vianočný</t>
  </si>
  <si>
    <t>september</t>
  </si>
  <si>
    <t>lekár</t>
  </si>
  <si>
    <t>VYBRAŤ</t>
  </si>
  <si>
    <t>pracovná zmluva</t>
  </si>
  <si>
    <t>štátnozamestnanecký pomer</t>
  </si>
  <si>
    <t>dohoda o vykonaní práce</t>
  </si>
  <si>
    <t>dohoda o pracovnej činnosti</t>
  </si>
  <si>
    <t>dohoda o brigádnickej práci študenta</t>
  </si>
  <si>
    <t>Iné</t>
  </si>
  <si>
    <t>Spolu</t>
  </si>
  <si>
    <t>Typ úväzku:</t>
  </si>
  <si>
    <t>Všetky vyššie uvedené údaje sú reálne, správne, úplné, presné a pravdivé, čo potvrdzujeme svojím vlastnoručným podpisom.</t>
  </si>
  <si>
    <t>Názov pozície:</t>
  </si>
  <si>
    <t>Kód projektu v ITMS2014+:</t>
  </si>
  <si>
    <t>∑ hodín:</t>
  </si>
  <si>
    <t>Popis skutočne vykonávanej pracovnej činnosti v súlade  a s uzavretou zmluvou/dohodou/zmluvou o dobrovoľníckej činnosti:</t>
  </si>
  <si>
    <t>zmluva o dobrovoľníckej činnosti</t>
  </si>
  <si>
    <t>Názov užívateľa:</t>
  </si>
  <si>
    <t>IČO:</t>
  </si>
  <si>
    <t>Meno a priezvisko zamestnanca/dobrovoľníka:</t>
  </si>
  <si>
    <t>Príloha č. 7b</t>
  </si>
  <si>
    <t>Meno, priezvisko a podpis zamestnanca/dobrovoľníka:</t>
  </si>
  <si>
    <t>Dátum schválenia pracovného výkazu zo strany užívateľa:</t>
  </si>
  <si>
    <t>312111DCD2</t>
  </si>
  <si>
    <t>december</t>
  </si>
  <si>
    <t>odpracované hod v súlade s NP UKRAJINA</t>
  </si>
  <si>
    <t xml:space="preserve">1.1.1 poskytovanie informácií, materiálnej a potravinovej pomoci   </t>
  </si>
  <si>
    <t>1.1.2 poskytovanie prvotnej psychologickej a sociálnej podpory a orientácie v oblasti podpory zdravia</t>
  </si>
  <si>
    <t>1.2.1 aktivity a programy na komunitnej úrovni a komunitné organizovanie</t>
  </si>
  <si>
    <t>1.2.2 poskytovanie všeobecných informácií a poradenstva, najmä v oblastiach týkajúcich sa zamestnávania, vzdelávania, zdravotnej starostlivosti, bývania, sociálneho zabezpečenia, či uplatňovania právnych nárokov vo všeobecnosti</t>
  </si>
  <si>
    <t>1.2.3 informačné a osvetové aktivity smerom k širokej verejnosti</t>
  </si>
  <si>
    <t>1.2.4 zabezpečovanie aktivít a programov a vytváraných za účelom zvýšenia účinnosti podpory integrácie, najmä v oblastiach týkajúcich sa zamestnávania, vzdelávania, zdravotnej starostlivosti, bývania, sociálneho zabezpečenia, či uplatňovania právnych nárokov vo všeobecnosti</t>
  </si>
  <si>
    <t>1.2.5 zabezpečovanie inštruktáže, supervízie a podporných metodických činností</t>
  </si>
  <si>
    <t>Počet hodín zamestnanca</t>
  </si>
  <si>
    <t>PV k pozícii</t>
  </si>
  <si>
    <t>VYPLNIŤ</t>
  </si>
  <si>
    <t>fond pracovného času za predkladané obdobie</t>
  </si>
  <si>
    <t xml:space="preserve">
Meno, priezvisko a podpis štatutárneho orgánu užívateľa:
Pečiatka užívateľa:
</t>
  </si>
  <si>
    <r>
      <rPr>
        <b/>
        <sz val="24"/>
        <rFont val="Arial Narrow"/>
        <family val="2"/>
        <charset val="238"/>
      </rPr>
      <t xml:space="preserve">Pracovný výkaz </t>
    </r>
    <r>
      <rPr>
        <b/>
        <sz val="11"/>
        <rFont val="Arial Narrow"/>
        <family val="2"/>
        <charset val="238"/>
      </rPr>
      <t xml:space="preserve">
</t>
    </r>
    <r>
      <rPr>
        <sz val="18"/>
        <rFont val="Arial Narrow"/>
        <family val="2"/>
        <charset val="238"/>
      </rPr>
      <t>pre národný projekt</t>
    </r>
    <r>
      <rPr>
        <b/>
        <sz val="18"/>
        <rFont val="Arial Narrow"/>
        <family val="2"/>
        <charset val="238"/>
      </rPr>
      <t xml:space="preserve">
</t>
    </r>
    <r>
      <rPr>
        <sz val="18"/>
        <rFont val="Arial Narrow"/>
        <family val="2"/>
        <charset val="238"/>
      </rPr>
      <t>Pomoc osobám z Ukrajiny pri ich vstupe a integrácii na území SR - samospráva</t>
    </r>
  </si>
  <si>
    <t>Dátum vypracovania pracovného výkazu zamestnancom/dobrovoľníkom:</t>
  </si>
  <si>
    <t>Telefónny kontakt na zamestnanca:</t>
  </si>
  <si>
    <t xml:space="preserve">Čestné vyhlásenie zamestnanca a zamestnávateľa
Zamestnanec (príp. dobrovoľník) a zamestnávateľ (užívateľ) spoločne čestne vyhlasujeme a svojim vlastnoručným podpisom potvrdzujeme, že pri výkone odborných pracovných činností, ktoré vyžadujú kvalifikáciu podľa všeobecne záväzných predpisov a podľa podmienok vyzvania, zamestnanec má dosiahnutú kvalifikáciu vrátane vysokoškolského vzdelania I. stupňa, ktorú pre zamestnávateľa preukázal a zamestnávateľ uvedenú skutočnosť overil a uistil sa o splnení kvalifikácie.
Zamestnávateľ zároveň vyhlasuje, že dokumentáciu (kópie dokumentov) preukazujúcu kvalifikáciu zamestnanca si uchováva u seba na kontrolné účely. 
Zamestnávateľ vyhlasuje, že odpracované hodiny vykazované v pracovných výkazoch zamestnancov/dobrovoľníkov súvisia s humanitárnou a integračnou podporou odídencov z Ukrajiny pri ich všestrannom začleňovaní do spoločnosti na území Slovenskej republiky. Tieto činnosti boli vykonávané nad rámec štandardného výkonu práce zamestnanca, resp. sa týkajú výlučne aktivít a programov vytváraných za účelom zvýšenia účinnosti podpory integrácie odídencov z Ukrajiny súvisiacich s integráciou detí a žiakov nad rámec vyučovacieho procesu.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</si>
</sst>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mmmm"/>
    <numFmt numFmtId="166" formatCode="d/m/yy"/>
    <numFmt numFmtId="167" formatCode="[$-F800]dddd\,\ mmmm\ dd\,\ yyyy"/>
    <numFmt numFmtId="168" formatCode="ddd"/>
    <numFmt numFmtId="169" formatCode="[$-F400]h:mm:ss\ AM/PM"/>
    <numFmt numFmtId="170" formatCode="[h]:mm"/>
    <numFmt numFmtId="171" formatCode="0.0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8"/>
      <name val="Arial Narrow"/>
      <family val="2"/>
      <charset val="238"/>
    </font>
    <font>
      <b/>
      <sz val="24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8"/>
      <name val="Arial Narrow"/>
      <family val="2"/>
      <charset val="238"/>
    </font>
    <font>
      <b/>
      <sz val="16"/>
      <color indexed="8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sz val="16"/>
      <color indexed="8"/>
      <name val="Arial Narrow"/>
      <family val="2"/>
      <charset val="238"/>
    </font>
    <font>
      <b/>
      <sz val="16"/>
      <name val="Arial Narrow"/>
      <family val="2"/>
      <charset val="238"/>
    </font>
    <font>
      <b/>
      <sz val="20"/>
      <name val="Arial Narrow"/>
      <family val="2"/>
      <charset val="238"/>
    </font>
    <font>
      <sz val="18"/>
      <name val="Arial Narrow"/>
      <family val="2"/>
      <charset val="238"/>
    </font>
    <font>
      <sz val="20"/>
      <name val="Arial Narrow"/>
      <family val="2"/>
      <charset val="238"/>
    </font>
    <font>
      <sz val="16"/>
      <color theme="1"/>
      <name val="Arial Narrow"/>
      <family val="2"/>
      <charset val="238"/>
    </font>
    <font>
      <sz val="14"/>
      <name val="Arial Narrow"/>
      <family val="2"/>
      <charset val="238"/>
    </font>
    <font>
      <sz val="11"/>
      <color indexed="81"/>
      <name val="Segoe UI"/>
      <family val="2"/>
      <charset val="238"/>
    </font>
    <font>
      <b/>
      <sz val="14"/>
      <name val="Arial Narrow"/>
      <family val="2"/>
      <charset val="238"/>
    </font>
    <font>
      <sz val="16"/>
      <name val="Arial Narrow"/>
      <family val="2"/>
      <charset val="238"/>
    </font>
    <font>
      <sz val="12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3" fillId="0" borderId="0"/>
    <xf numFmtId="0" fontId="4" fillId="0" borderId="0"/>
  </cellStyleXfs>
  <cellXfs count="178">
    <xf numFmtId="0" fontId="0" fillId="0" borderId="0" xfId="0"/>
    <xf numFmtId="0" fontId="9" fillId="0" borderId="0" xfId="0" applyFont="1" applyProtection="1">
      <protection locked="0"/>
    </xf>
    <xf numFmtId="0" fontId="8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Protection="1">
      <protection locked="0"/>
    </xf>
    <xf numFmtId="0" fontId="9" fillId="5" borderId="34" xfId="0" applyFont="1" applyFill="1" applyBorder="1" applyAlignment="1" applyProtection="1">
      <alignment vertical="top"/>
      <protection locked="0"/>
    </xf>
    <xf numFmtId="0" fontId="9" fillId="4" borderId="16" xfId="0" applyFont="1" applyFill="1" applyBorder="1" applyProtection="1">
      <protection locked="0"/>
    </xf>
    <xf numFmtId="168" fontId="9" fillId="3" borderId="3" xfId="0" applyNumberFormat="1" applyFont="1" applyFill="1" applyBorder="1" applyProtection="1">
      <protection locked="0"/>
    </xf>
    <xf numFmtId="168" fontId="9" fillId="4" borderId="3" xfId="0" applyNumberFormat="1" applyFont="1" applyFill="1" applyBorder="1" applyProtection="1"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166" fontId="14" fillId="0" borderId="2" xfId="2" applyNumberFormat="1" applyFont="1" applyFill="1" applyBorder="1" applyAlignment="1" applyProtection="1">
      <protection locked="0"/>
    </xf>
    <xf numFmtId="0" fontId="9" fillId="0" borderId="0" xfId="0" applyFont="1" applyFill="1" applyProtection="1">
      <protection locked="0"/>
    </xf>
    <xf numFmtId="3" fontId="15" fillId="0" borderId="0" xfId="0" applyNumberFormat="1" applyFont="1" applyFill="1" applyBorder="1" applyAlignment="1" applyProtection="1">
      <alignment vertical="center"/>
      <protection locked="0"/>
    </xf>
    <xf numFmtId="169" fontId="16" fillId="0" borderId="0" xfId="0" applyNumberFormat="1" applyFont="1" applyFill="1" applyBorder="1" applyProtection="1">
      <protection locked="0"/>
    </xf>
    <xf numFmtId="0" fontId="17" fillId="0" borderId="0" xfId="0" applyFont="1" applyBorder="1" applyAlignment="1" applyProtection="1">
      <alignment horizontal="left" wrapText="1"/>
      <protection locked="0"/>
    </xf>
    <xf numFmtId="0" fontId="17" fillId="0" borderId="0" xfId="0" applyFont="1" applyBorder="1" applyAlignment="1" applyProtection="1">
      <protection locked="0"/>
    </xf>
    <xf numFmtId="170" fontId="16" fillId="0" borderId="0" xfId="0" applyNumberFormat="1" applyFont="1" applyFill="1" applyBorder="1" applyProtection="1">
      <protection locked="0"/>
    </xf>
    <xf numFmtId="4" fontId="15" fillId="0" borderId="0" xfId="0" applyNumberFormat="1" applyFont="1" applyBorder="1" applyProtection="1">
      <protection locked="0"/>
    </xf>
    <xf numFmtId="20" fontId="9" fillId="0" borderId="0" xfId="0" applyNumberFormat="1" applyFont="1" applyProtection="1">
      <protection locked="0"/>
    </xf>
    <xf numFmtId="165" fontId="9" fillId="0" borderId="0" xfId="0" applyNumberFormat="1" applyFont="1" applyProtection="1">
      <protection locked="0"/>
    </xf>
    <xf numFmtId="0" fontId="15" fillId="0" borderId="0" xfId="0" applyFont="1" applyBorder="1" applyAlignment="1" applyProtection="1">
      <protection locked="0"/>
    </xf>
    <xf numFmtId="46" fontId="17" fillId="0" borderId="0" xfId="0" applyNumberFormat="1" applyFont="1" applyBorder="1" applyAlignment="1" applyProtection="1">
      <protection locked="0"/>
    </xf>
    <xf numFmtId="46" fontId="9" fillId="0" borderId="0" xfId="0" applyNumberFormat="1" applyFont="1" applyProtection="1">
      <protection locked="0"/>
    </xf>
    <xf numFmtId="14" fontId="9" fillId="0" borderId="0" xfId="0" applyNumberFormat="1" applyFont="1" applyProtection="1">
      <protection locked="0"/>
    </xf>
    <xf numFmtId="0" fontId="9" fillId="0" borderId="0" xfId="0" applyFont="1" applyAlignment="1" applyProtection="1">
      <protection locked="0"/>
    </xf>
    <xf numFmtId="14" fontId="9" fillId="0" borderId="0" xfId="0" applyNumberFormat="1" applyFont="1" applyAlignment="1" applyProtection="1">
      <protection locked="0"/>
    </xf>
    <xf numFmtId="0" fontId="14" fillId="0" borderId="13" xfId="2" applyFont="1" applyFill="1" applyBorder="1" applyAlignment="1" applyProtection="1">
      <protection locked="0"/>
    </xf>
    <xf numFmtId="0" fontId="14" fillId="0" borderId="15" xfId="2" applyFont="1" applyFill="1" applyBorder="1" applyAlignment="1" applyProtection="1">
      <protection locked="0"/>
    </xf>
    <xf numFmtId="0" fontId="14" fillId="0" borderId="17" xfId="2" applyFont="1" applyFill="1" applyBorder="1" applyAlignment="1" applyProtection="1">
      <protection locked="0"/>
    </xf>
    <xf numFmtId="0" fontId="14" fillId="0" borderId="14" xfId="2" applyFont="1" applyFill="1" applyBorder="1" applyAlignment="1" applyProtection="1">
      <protection locked="0"/>
    </xf>
    <xf numFmtId="166" fontId="14" fillId="0" borderId="14" xfId="2" applyNumberFormat="1" applyFont="1" applyFill="1" applyBorder="1" applyAlignment="1" applyProtection="1">
      <protection locked="0"/>
    </xf>
    <xf numFmtId="167" fontId="9" fillId="0" borderId="0" xfId="0" applyNumberFormat="1" applyFont="1" applyProtection="1"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4" fontId="13" fillId="0" borderId="0" xfId="0" applyNumberFormat="1" applyFont="1" applyFill="1" applyBorder="1" applyAlignment="1" applyProtection="1">
      <alignment vertical="center"/>
      <protection locked="0"/>
    </xf>
    <xf numFmtId="0" fontId="12" fillId="6" borderId="23" xfId="0" applyFont="1" applyFill="1" applyBorder="1" applyAlignment="1" applyProtection="1">
      <alignment horizontal="center" vertical="center"/>
      <protection locked="0"/>
    </xf>
    <xf numFmtId="0" fontId="12" fillId="6" borderId="28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2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4" fontId="20" fillId="0" borderId="2" xfId="0" applyNumberFormat="1" applyFont="1" applyFill="1" applyBorder="1" applyAlignment="1" applyProtection="1">
      <alignment vertical="center"/>
      <protection locked="0"/>
    </xf>
    <xf numFmtId="4" fontId="21" fillId="0" borderId="2" xfId="0" applyNumberFormat="1" applyFont="1" applyBorder="1" applyAlignment="1" applyProtection="1">
      <alignment vertical="center"/>
      <protection locked="0"/>
    </xf>
    <xf numFmtId="4" fontId="20" fillId="0" borderId="25" xfId="0" applyNumberFormat="1" applyFont="1" applyFill="1" applyBorder="1" applyAlignment="1" applyProtection="1">
      <alignment vertical="center"/>
      <protection locked="0"/>
    </xf>
    <xf numFmtId="4" fontId="21" fillId="3" borderId="3" xfId="0" applyNumberFormat="1" applyFont="1" applyFill="1" applyBorder="1" applyAlignment="1" applyProtection="1">
      <alignment vertical="center"/>
    </xf>
    <xf numFmtId="0" fontId="19" fillId="0" borderId="4" xfId="0" applyFont="1" applyBorder="1" applyAlignment="1" applyProtection="1">
      <alignment vertical="center"/>
      <protection locked="0"/>
    </xf>
    <xf numFmtId="0" fontId="21" fillId="2" borderId="5" xfId="1" applyFont="1" applyBorder="1" applyAlignment="1" applyProtection="1">
      <protection locked="0"/>
    </xf>
    <xf numFmtId="0" fontId="21" fillId="2" borderId="6" xfId="1" applyFont="1" applyBorder="1" applyAlignment="1" applyProtection="1">
      <protection locked="0"/>
    </xf>
    <xf numFmtId="0" fontId="24" fillId="0" borderId="0" xfId="0" applyFont="1" applyProtection="1">
      <protection locked="0"/>
    </xf>
    <xf numFmtId="0" fontId="22" fillId="0" borderId="0" xfId="0" applyFont="1" applyBorder="1" applyAlignment="1" applyProtection="1">
      <alignment vertical="center" wrapText="1"/>
    </xf>
    <xf numFmtId="0" fontId="24" fillId="0" borderId="0" xfId="0" applyFont="1" applyAlignment="1" applyProtection="1">
      <protection locked="0"/>
    </xf>
    <xf numFmtId="0" fontId="19" fillId="0" borderId="7" xfId="0" applyFont="1" applyFill="1" applyBorder="1" applyAlignment="1" applyProtection="1">
      <alignment horizontal="center" vertical="center"/>
      <protection locked="0"/>
    </xf>
    <xf numFmtId="164" fontId="6" fillId="0" borderId="0" xfId="0" applyNumberFormat="1" applyFont="1" applyFill="1" applyBorder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26" fillId="0" borderId="22" xfId="0" applyFont="1" applyFill="1" applyBorder="1" applyAlignment="1" applyProtection="1">
      <alignment horizontal="left" vertical="center" wrapText="1"/>
      <protection locked="0"/>
    </xf>
    <xf numFmtId="4" fontId="20" fillId="7" borderId="37" xfId="0" applyNumberFormat="1" applyFont="1" applyFill="1" applyBorder="1" applyAlignment="1" applyProtection="1">
      <alignment vertical="center"/>
    </xf>
    <xf numFmtId="4" fontId="21" fillId="7" borderId="37" xfId="0" applyNumberFormat="1" applyFont="1" applyFill="1" applyBorder="1" applyAlignment="1" applyProtection="1">
      <alignment vertical="center"/>
    </xf>
    <xf numFmtId="4" fontId="20" fillId="7" borderId="37" xfId="0" quotePrefix="1" applyNumberFormat="1" applyFont="1" applyFill="1" applyBorder="1" applyAlignment="1" applyProtection="1">
      <alignment vertical="center"/>
    </xf>
    <xf numFmtId="4" fontId="20" fillId="7" borderId="20" xfId="0" quotePrefix="1" applyNumberFormat="1" applyFont="1" applyFill="1" applyBorder="1" applyAlignment="1" applyProtection="1">
      <alignment vertical="center"/>
    </xf>
    <xf numFmtId="0" fontId="28" fillId="4" borderId="21" xfId="0" applyFont="1" applyFill="1" applyBorder="1" applyAlignment="1" applyProtection="1">
      <alignment horizontal="left" vertical="center"/>
      <protection locked="0"/>
    </xf>
    <xf numFmtId="0" fontId="26" fillId="4" borderId="22" xfId="0" applyFont="1" applyFill="1" applyBorder="1" applyAlignment="1" applyProtection="1">
      <alignment horizontal="left" vertical="center"/>
      <protection locked="0"/>
    </xf>
    <xf numFmtId="0" fontId="26" fillId="0" borderId="0" xfId="0" applyFont="1" applyAlignment="1" applyProtection="1">
      <alignment vertical="center"/>
      <protection locked="0"/>
    </xf>
    <xf numFmtId="2" fontId="30" fillId="0" borderId="22" xfId="0" applyNumberFormat="1" applyFont="1" applyBorder="1" applyAlignment="1" applyProtection="1">
      <alignment vertical="center"/>
      <protection locked="0"/>
    </xf>
    <xf numFmtId="2" fontId="30" fillId="0" borderId="22" xfId="0" applyNumberFormat="1" applyFont="1" applyFill="1" applyBorder="1" applyAlignment="1" applyProtection="1">
      <alignment vertical="center"/>
      <protection locked="0"/>
    </xf>
    <xf numFmtId="0" fontId="18" fillId="3" borderId="40" xfId="0" applyFont="1" applyFill="1" applyBorder="1" applyAlignment="1" applyProtection="1">
      <alignment vertical="center" wrapText="1"/>
    </xf>
    <xf numFmtId="0" fontId="18" fillId="4" borderId="39" xfId="0" applyFont="1" applyFill="1" applyBorder="1" applyAlignment="1" applyProtection="1">
      <alignment vertical="center" wrapText="1"/>
    </xf>
    <xf numFmtId="0" fontId="18" fillId="7" borderId="38" xfId="0" applyFont="1" applyFill="1" applyBorder="1" applyAlignment="1" applyProtection="1">
      <alignment vertical="center" wrapText="1"/>
    </xf>
    <xf numFmtId="0" fontId="21" fillId="7" borderId="38" xfId="0" applyFont="1" applyFill="1" applyBorder="1" applyAlignment="1" applyProtection="1">
      <alignment vertical="center" wrapText="1"/>
    </xf>
    <xf numFmtId="0" fontId="20" fillId="7" borderId="38" xfId="0" applyFont="1" applyFill="1" applyBorder="1" applyAlignment="1" applyProtection="1">
      <alignment vertical="center"/>
    </xf>
    <xf numFmtId="0" fontId="20" fillId="7" borderId="27" xfId="0" applyFont="1" applyFill="1" applyBorder="1" applyAlignment="1" applyProtection="1">
      <alignment vertical="center"/>
    </xf>
    <xf numFmtId="0" fontId="19" fillId="3" borderId="11" xfId="0" applyFont="1" applyFill="1" applyBorder="1" applyAlignment="1" applyProtection="1">
      <alignment vertical="center"/>
    </xf>
    <xf numFmtId="0" fontId="14" fillId="0" borderId="9" xfId="2" applyFont="1" applyFill="1" applyBorder="1" applyAlignment="1" applyProtection="1">
      <protection locked="0"/>
    </xf>
    <xf numFmtId="0" fontId="14" fillId="0" borderId="12" xfId="2" applyFont="1" applyFill="1" applyBorder="1" applyAlignment="1" applyProtection="1">
      <protection locked="0"/>
    </xf>
    <xf numFmtId="0" fontId="14" fillId="0" borderId="1" xfId="2" applyFont="1" applyFill="1" applyBorder="1" applyAlignment="1" applyProtection="1">
      <protection locked="0"/>
    </xf>
    <xf numFmtId="2" fontId="10" fillId="3" borderId="2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171" fontId="6" fillId="0" borderId="0" xfId="0" applyNumberFormat="1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vertical="center"/>
    </xf>
    <xf numFmtId="4" fontId="13" fillId="0" borderId="0" xfId="0" applyNumberFormat="1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/>
    <xf numFmtId="0" fontId="9" fillId="0" borderId="0" xfId="0" applyFont="1" applyProtection="1"/>
    <xf numFmtId="0" fontId="9" fillId="0" borderId="0" xfId="0" applyFont="1" applyFill="1" applyProtection="1"/>
    <xf numFmtId="46" fontId="17" fillId="0" borderId="0" xfId="0" applyNumberFormat="1" applyFont="1" applyBorder="1" applyAlignment="1" applyProtection="1"/>
    <xf numFmtId="46" fontId="9" fillId="0" borderId="0" xfId="0" applyNumberFormat="1" applyFont="1" applyProtection="1"/>
    <xf numFmtId="0" fontId="13" fillId="0" borderId="0" xfId="0" applyFont="1" applyFill="1" applyBorder="1" applyProtection="1"/>
    <xf numFmtId="4" fontId="13" fillId="0" borderId="0" xfId="0" applyNumberFormat="1" applyFont="1" applyFill="1" applyBorder="1" applyAlignment="1" applyProtection="1"/>
    <xf numFmtId="164" fontId="13" fillId="0" borderId="0" xfId="0" applyNumberFormat="1" applyFont="1" applyFill="1" applyBorder="1" applyProtection="1"/>
    <xf numFmtId="20" fontId="9" fillId="0" borderId="0" xfId="0" applyNumberFormat="1" applyFont="1" applyProtection="1"/>
    <xf numFmtId="0" fontId="21" fillId="0" borderId="6" xfId="1" applyNumberFormat="1" applyFont="1" applyFill="1" applyBorder="1" applyAlignment="1" applyProtection="1">
      <alignment horizontal="left"/>
      <protection locked="0"/>
    </xf>
    <xf numFmtId="0" fontId="21" fillId="0" borderId="19" xfId="1" applyNumberFormat="1" applyFont="1" applyFill="1" applyBorder="1" applyAlignment="1" applyProtection="1">
      <alignment horizontal="left"/>
      <protection locked="0"/>
    </xf>
    <xf numFmtId="0" fontId="9" fillId="5" borderId="30" xfId="0" applyFont="1" applyFill="1" applyBorder="1" applyAlignment="1" applyProtection="1">
      <alignment horizontal="left" vertical="top" wrapText="1"/>
    </xf>
    <xf numFmtId="0" fontId="9" fillId="5" borderId="14" xfId="0" applyFont="1" applyFill="1" applyBorder="1" applyAlignment="1" applyProtection="1">
      <alignment horizontal="left" vertical="top" wrapText="1"/>
    </xf>
    <xf numFmtId="0" fontId="9" fillId="5" borderId="32" xfId="0" applyFont="1" applyFill="1" applyBorder="1" applyAlignment="1" applyProtection="1">
      <alignment horizontal="left" vertical="top" wrapText="1"/>
    </xf>
    <xf numFmtId="0" fontId="9" fillId="5" borderId="33" xfId="0" applyFont="1" applyFill="1" applyBorder="1" applyAlignment="1" applyProtection="1">
      <alignment horizontal="left" vertical="top" wrapText="1"/>
    </xf>
    <xf numFmtId="0" fontId="9" fillId="5" borderId="0" xfId="0" applyFont="1" applyFill="1" applyBorder="1" applyAlignment="1" applyProtection="1">
      <alignment horizontal="left" vertical="top" wrapText="1"/>
    </xf>
    <xf numFmtId="0" fontId="9" fillId="5" borderId="5" xfId="0" applyFont="1" applyFill="1" applyBorder="1" applyAlignment="1" applyProtection="1">
      <alignment horizontal="left" vertical="center" wrapText="1"/>
    </xf>
    <xf numFmtId="0" fontId="9" fillId="5" borderId="6" xfId="0" applyFont="1" applyFill="1" applyBorder="1" applyAlignment="1" applyProtection="1">
      <alignment horizontal="left" vertical="center" wrapText="1"/>
    </xf>
    <xf numFmtId="0" fontId="9" fillId="5" borderId="24" xfId="0" applyFont="1" applyFill="1" applyBorder="1" applyAlignment="1" applyProtection="1">
      <alignment horizontal="left" vertical="center" wrapText="1"/>
    </xf>
    <xf numFmtId="0" fontId="9" fillId="5" borderId="5" xfId="0" applyFont="1" applyFill="1" applyBorder="1" applyAlignment="1" applyProtection="1">
      <alignment horizontal="left" vertical="center"/>
    </xf>
    <xf numFmtId="0" fontId="9" fillId="5" borderId="6" xfId="0" applyFont="1" applyFill="1" applyBorder="1" applyAlignment="1" applyProtection="1">
      <alignment horizontal="left" vertical="center"/>
    </xf>
    <xf numFmtId="0" fontId="9" fillId="5" borderId="24" xfId="0" applyFont="1" applyFill="1" applyBorder="1" applyAlignment="1" applyProtection="1">
      <alignment horizontal="left" vertical="center"/>
    </xf>
    <xf numFmtId="49" fontId="28" fillId="0" borderId="6" xfId="1" applyNumberFormat="1" applyFont="1" applyFill="1" applyBorder="1" applyAlignment="1" applyProtection="1">
      <alignment horizontal="left"/>
      <protection locked="0"/>
    </xf>
    <xf numFmtId="49" fontId="28" fillId="0" borderId="19" xfId="1" applyNumberFormat="1" applyFont="1" applyFill="1" applyBorder="1" applyAlignment="1" applyProtection="1">
      <alignment horizontal="left"/>
      <protection locked="0"/>
    </xf>
    <xf numFmtId="0" fontId="29" fillId="7" borderId="11" xfId="0" applyFont="1" applyFill="1" applyBorder="1" applyAlignment="1" applyProtection="1">
      <alignment horizontal="left" vertical="top" wrapText="1"/>
      <protection locked="0"/>
    </xf>
    <xf numFmtId="0" fontId="29" fillId="7" borderId="3" xfId="0" applyFont="1" applyFill="1" applyBorder="1" applyAlignment="1" applyProtection="1">
      <alignment horizontal="left" vertical="top" wrapText="1"/>
      <protection locked="0"/>
    </xf>
    <xf numFmtId="49" fontId="29" fillId="7" borderId="3" xfId="0" applyNumberFormat="1" applyFont="1" applyFill="1" applyBorder="1" applyAlignment="1" applyProtection="1">
      <alignment horizontal="left" vertical="center"/>
    </xf>
    <xf numFmtId="49" fontId="29" fillId="7" borderId="4" xfId="0" applyNumberFormat="1" applyFont="1" applyFill="1" applyBorder="1" applyAlignment="1" applyProtection="1">
      <alignment horizontal="left" vertical="center"/>
    </xf>
    <xf numFmtId="49" fontId="21" fillId="0" borderId="6" xfId="1" applyNumberFormat="1" applyFont="1" applyFill="1" applyBorder="1" applyAlignment="1" applyProtection="1">
      <alignment horizontal="left"/>
      <protection locked="0"/>
    </xf>
    <xf numFmtId="49" fontId="21" fillId="0" borderId="6" xfId="0" applyNumberFormat="1" applyFont="1" applyFill="1" applyBorder="1" applyAlignment="1" applyProtection="1">
      <alignment horizontal="left"/>
      <protection locked="0"/>
    </xf>
    <xf numFmtId="49" fontId="21" fillId="0" borderId="19" xfId="0" applyNumberFormat="1" applyFont="1" applyFill="1" applyBorder="1" applyAlignment="1" applyProtection="1">
      <alignment horizontal="left"/>
      <protection locked="0"/>
    </xf>
    <xf numFmtId="0" fontId="21" fillId="2" borderId="5" xfId="1" applyFont="1" applyBorder="1" applyAlignment="1" applyProtection="1">
      <alignment horizontal="right"/>
      <protection locked="0"/>
    </xf>
    <xf numFmtId="0" fontId="21" fillId="2" borderId="6" xfId="1" applyFont="1" applyBorder="1" applyAlignment="1" applyProtection="1">
      <alignment horizontal="right"/>
      <protection locked="0"/>
    </xf>
    <xf numFmtId="0" fontId="10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center" vertical="top"/>
    </xf>
    <xf numFmtId="0" fontId="21" fillId="7" borderId="18" xfId="0" applyFont="1" applyFill="1" applyBorder="1" applyAlignment="1" applyProtection="1">
      <alignment horizontal="left" vertical="top" wrapText="1"/>
      <protection locked="0"/>
    </xf>
    <xf numFmtId="0" fontId="21" fillId="7" borderId="16" xfId="0" applyFont="1" applyFill="1" applyBorder="1" applyAlignment="1" applyProtection="1">
      <alignment horizontal="left" vertical="top" wrapText="1"/>
      <protection locked="0"/>
    </xf>
    <xf numFmtId="0" fontId="29" fillId="7" borderId="38" xfId="0" applyFont="1" applyFill="1" applyBorder="1" applyAlignment="1" applyProtection="1">
      <alignment horizontal="left" vertical="top" wrapText="1"/>
      <protection locked="0"/>
    </xf>
    <xf numFmtId="0" fontId="29" fillId="7" borderId="37" xfId="0" applyFont="1" applyFill="1" applyBorder="1" applyAlignment="1" applyProtection="1">
      <alignment horizontal="left" vertical="top" wrapText="1"/>
      <protection locked="0"/>
    </xf>
    <xf numFmtId="0" fontId="21" fillId="0" borderId="16" xfId="0" applyFont="1" applyBorder="1" applyAlignment="1" applyProtection="1">
      <alignment horizontal="left" vertical="center"/>
      <protection locked="0"/>
    </xf>
    <xf numFmtId="0" fontId="21" fillId="0" borderId="10" xfId="0" applyFont="1" applyBorder="1" applyAlignment="1" applyProtection="1">
      <alignment horizontal="left" vertical="center"/>
      <protection locked="0"/>
    </xf>
    <xf numFmtId="49" fontId="29" fillId="0" borderId="37" xfId="0" applyNumberFormat="1" applyFont="1" applyBorder="1" applyAlignment="1" applyProtection="1">
      <alignment horizontal="left" vertical="center"/>
      <protection locked="0"/>
    </xf>
    <xf numFmtId="49" fontId="29" fillId="0" borderId="2" xfId="0" applyNumberFormat="1" applyFont="1" applyBorder="1" applyAlignment="1" applyProtection="1">
      <alignment horizontal="left" vertical="center"/>
      <protection locked="0"/>
    </xf>
    <xf numFmtId="0" fontId="14" fillId="0" borderId="9" xfId="2" applyFont="1" applyFill="1" applyBorder="1" applyAlignment="1" applyProtection="1">
      <protection locked="0"/>
    </xf>
    <xf numFmtId="0" fontId="14" fillId="0" borderId="12" xfId="2" applyFont="1" applyFill="1" applyBorder="1" applyAlignment="1" applyProtection="1">
      <protection locked="0"/>
    </xf>
    <xf numFmtId="0" fontId="14" fillId="0" borderId="1" xfId="2" applyFont="1" applyFill="1" applyBorder="1" applyAlignme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left" vertical="center" wrapText="1"/>
    </xf>
    <xf numFmtId="0" fontId="18" fillId="7" borderId="18" xfId="0" applyFont="1" applyFill="1" applyBorder="1" applyAlignment="1" applyProtection="1">
      <alignment vertical="center" wrapText="1"/>
      <protection locked="0"/>
    </xf>
    <xf numFmtId="0" fontId="18" fillId="7" borderId="16" xfId="0" applyFont="1" applyFill="1" applyBorder="1" applyAlignment="1" applyProtection="1">
      <alignment vertical="center" wrapText="1"/>
      <protection locked="0"/>
    </xf>
    <xf numFmtId="14" fontId="20" fillId="0" borderId="16" xfId="0" applyNumberFormat="1" applyFont="1" applyBorder="1" applyAlignment="1" applyProtection="1">
      <alignment horizontal="left" vertical="center"/>
      <protection locked="0"/>
    </xf>
    <xf numFmtId="0" fontId="20" fillId="0" borderId="16" xfId="0" applyFont="1" applyBorder="1" applyAlignment="1" applyProtection="1">
      <alignment horizontal="left" vertical="center"/>
      <protection locked="0"/>
    </xf>
    <xf numFmtId="0" fontId="20" fillId="0" borderId="10" xfId="0" applyFont="1" applyBorder="1" applyAlignment="1" applyProtection="1">
      <alignment horizontal="left" vertical="center"/>
      <protection locked="0"/>
    </xf>
    <xf numFmtId="0" fontId="18" fillId="7" borderId="11" xfId="0" applyFont="1" applyFill="1" applyBorder="1" applyAlignment="1" applyProtection="1">
      <alignment vertical="center" wrapText="1"/>
      <protection locked="0"/>
    </xf>
    <xf numFmtId="0" fontId="18" fillId="7" borderId="3" xfId="0" applyFont="1" applyFill="1" applyBorder="1" applyAlignment="1" applyProtection="1">
      <alignment vertical="center" wrapText="1"/>
      <protection locked="0"/>
    </xf>
    <xf numFmtId="0" fontId="25" fillId="0" borderId="3" xfId="0" applyFont="1" applyBorder="1" applyAlignment="1" applyProtection="1">
      <alignment horizontal="left" vertical="center"/>
      <protection locked="0"/>
    </xf>
    <xf numFmtId="0" fontId="25" fillId="0" borderId="4" xfId="0" applyFont="1" applyBorder="1" applyAlignment="1" applyProtection="1">
      <alignment horizontal="left" vertical="center"/>
      <protection locked="0"/>
    </xf>
    <xf numFmtId="14" fontId="25" fillId="0" borderId="16" xfId="0" applyNumberFormat="1" applyFont="1" applyBorder="1" applyAlignment="1" applyProtection="1">
      <alignment horizontal="left" vertical="center"/>
      <protection locked="0"/>
    </xf>
    <xf numFmtId="0" fontId="25" fillId="0" borderId="16" xfId="0" applyFont="1" applyBorder="1" applyAlignment="1" applyProtection="1">
      <alignment horizontal="left" vertical="center"/>
      <protection locked="0"/>
    </xf>
    <xf numFmtId="0" fontId="25" fillId="0" borderId="10" xfId="0" applyFont="1" applyBorder="1" applyAlignment="1" applyProtection="1">
      <alignment horizontal="left" vertical="center"/>
      <protection locked="0"/>
    </xf>
    <xf numFmtId="0" fontId="18" fillId="7" borderId="11" xfId="0" applyFont="1" applyFill="1" applyBorder="1" applyAlignment="1" applyProtection="1">
      <alignment vertical="top" wrapText="1"/>
      <protection locked="0"/>
    </xf>
    <xf numFmtId="0" fontId="18" fillId="7" borderId="3" xfId="0" applyFont="1" applyFill="1" applyBorder="1" applyAlignment="1" applyProtection="1">
      <alignment vertical="top" wrapText="1"/>
      <protection locked="0"/>
    </xf>
    <xf numFmtId="0" fontId="25" fillId="0" borderId="3" xfId="0" applyFont="1" applyBorder="1" applyAlignment="1" applyProtection="1">
      <alignment vertical="center"/>
      <protection locked="0"/>
    </xf>
    <xf numFmtId="0" fontId="25" fillId="0" borderId="4" xfId="0" applyFont="1" applyBorder="1" applyAlignment="1" applyProtection="1">
      <alignment vertical="center"/>
      <protection locked="0"/>
    </xf>
    <xf numFmtId="0" fontId="28" fillId="2" borderId="5" xfId="1" applyFont="1" applyBorder="1" applyAlignment="1" applyProtection="1">
      <alignment horizontal="left" wrapText="1"/>
      <protection locked="0"/>
    </xf>
    <xf numFmtId="0" fontId="28" fillId="2" borderId="6" xfId="1" applyFont="1" applyBorder="1" applyAlignment="1" applyProtection="1">
      <alignment horizontal="left" wrapText="1"/>
      <protection locked="0"/>
    </xf>
    <xf numFmtId="0" fontId="28" fillId="0" borderId="6" xfId="1" applyFont="1" applyFill="1" applyBorder="1" applyAlignment="1" applyProtection="1">
      <alignment horizontal="left" wrapText="1"/>
      <protection locked="0"/>
    </xf>
    <xf numFmtId="0" fontId="28" fillId="0" borderId="19" xfId="1" applyFont="1" applyFill="1" applyBorder="1" applyAlignment="1" applyProtection="1">
      <alignment horizontal="left" wrapText="1"/>
      <protection locked="0"/>
    </xf>
    <xf numFmtId="0" fontId="22" fillId="0" borderId="0" xfId="0" applyFont="1" applyBorder="1" applyAlignment="1" applyProtection="1">
      <alignment horizontal="left" vertical="center" wrapText="1"/>
    </xf>
    <xf numFmtId="0" fontId="26" fillId="5" borderId="30" xfId="0" applyFont="1" applyFill="1" applyBorder="1" applyAlignment="1" applyProtection="1">
      <alignment horizontal="center" vertical="center" wrapText="1"/>
    </xf>
    <xf numFmtId="0" fontId="26" fillId="5" borderId="14" xfId="0" applyFont="1" applyFill="1" applyBorder="1" applyAlignment="1" applyProtection="1">
      <alignment horizontal="center" vertical="center" wrapText="1"/>
    </xf>
    <xf numFmtId="0" fontId="26" fillId="5" borderId="31" xfId="0" applyFont="1" applyFill="1" applyBorder="1" applyAlignment="1" applyProtection="1">
      <alignment horizontal="center" vertical="center" wrapText="1"/>
    </xf>
    <xf numFmtId="0" fontId="26" fillId="5" borderId="33" xfId="0" applyFont="1" applyFill="1" applyBorder="1" applyAlignment="1" applyProtection="1">
      <alignment horizontal="center" vertical="center" wrapText="1"/>
    </xf>
    <xf numFmtId="0" fontId="26" fillId="5" borderId="0" xfId="0" applyFont="1" applyFill="1" applyBorder="1" applyAlignment="1" applyProtection="1">
      <alignment horizontal="center" vertical="center" wrapText="1"/>
    </xf>
    <xf numFmtId="0" fontId="26" fillId="5" borderId="34" xfId="0" applyFont="1" applyFill="1" applyBorder="1" applyAlignment="1" applyProtection="1">
      <alignment horizontal="center" vertical="center" wrapText="1"/>
    </xf>
    <xf numFmtId="0" fontId="26" fillId="5" borderId="35" xfId="0" applyFont="1" applyFill="1" applyBorder="1" applyAlignment="1" applyProtection="1">
      <alignment horizontal="center" vertical="center" wrapText="1"/>
    </xf>
    <xf numFmtId="0" fontId="26" fillId="5" borderId="29" xfId="0" applyFont="1" applyFill="1" applyBorder="1" applyAlignment="1" applyProtection="1">
      <alignment horizontal="center" vertical="center" wrapText="1"/>
    </xf>
    <xf numFmtId="0" fontId="26" fillId="5" borderId="36" xfId="0" applyFont="1" applyFill="1" applyBorder="1" applyAlignment="1" applyProtection="1">
      <alignment horizontal="center" vertical="center" wrapText="1"/>
    </xf>
    <xf numFmtId="0" fontId="9" fillId="5" borderId="22" xfId="0" applyFont="1" applyFill="1" applyBorder="1" applyAlignment="1" applyProtection="1">
      <alignment horizontal="left" vertical="center"/>
    </xf>
    <xf numFmtId="0" fontId="9" fillId="5" borderId="32" xfId="0" applyFont="1" applyFill="1" applyBorder="1" applyAlignment="1" applyProtection="1">
      <alignment horizontal="left" vertical="center" wrapText="1"/>
    </xf>
    <xf numFmtId="0" fontId="9" fillId="5" borderId="8" xfId="0" applyFont="1" applyFill="1" applyBorder="1" applyAlignment="1" applyProtection="1">
      <alignment horizontal="left" vertical="center" wrapText="1"/>
    </xf>
    <xf numFmtId="0" fontId="18" fillId="3" borderId="21" xfId="0" applyFont="1" applyFill="1" applyBorder="1" applyAlignment="1" applyProtection="1">
      <alignment horizontal="right" vertical="center" wrapText="1"/>
      <protection locked="0"/>
    </xf>
    <xf numFmtId="0" fontId="18" fillId="3" borderId="22" xfId="0" applyFont="1" applyFill="1" applyBorder="1" applyAlignment="1" applyProtection="1">
      <alignment horizontal="right" vertical="center" wrapText="1"/>
      <protection locked="0"/>
    </xf>
    <xf numFmtId="0" fontId="18" fillId="3" borderId="23" xfId="0" applyFont="1" applyFill="1" applyBorder="1" applyAlignment="1" applyProtection="1">
      <alignment horizontal="right" vertical="center" wrapText="1"/>
      <protection locked="0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28" fillId="4" borderId="18" xfId="0" applyFont="1" applyFill="1" applyBorder="1" applyAlignment="1" applyProtection="1">
      <alignment horizontal="center" vertical="center"/>
      <protection locked="0"/>
    </xf>
    <xf numFmtId="0" fontId="28" fillId="4" borderId="11" xfId="0" applyFont="1" applyFill="1" applyBorder="1" applyAlignment="1" applyProtection="1">
      <alignment horizontal="center" vertical="center"/>
      <protection locked="0"/>
    </xf>
    <xf numFmtId="0" fontId="9" fillId="4" borderId="16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28" fillId="4" borderId="8" xfId="0" applyFont="1" applyFill="1" applyBorder="1" applyAlignment="1" applyProtection="1">
      <alignment horizontal="center" vertical="center" wrapText="1"/>
      <protection locked="0"/>
    </xf>
    <xf numFmtId="0" fontId="28" fillId="4" borderId="26" xfId="0" applyFont="1" applyFill="1" applyBorder="1" applyAlignment="1" applyProtection="1">
      <alignment horizontal="center" vertical="center" wrapText="1"/>
      <protection locked="0"/>
    </xf>
    <xf numFmtId="0" fontId="28" fillId="4" borderId="16" xfId="0" applyFont="1" applyFill="1" applyBorder="1" applyAlignment="1" applyProtection="1">
      <alignment horizontal="center" vertical="center" wrapText="1"/>
      <protection locked="0"/>
    </xf>
    <xf numFmtId="0" fontId="28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16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</cellXfs>
  <cellStyles count="5">
    <cellStyle name="Dobrá" xfId="1" builtinId="26"/>
    <cellStyle name="Normálne" xfId="0" builtinId="0"/>
    <cellStyle name="Normálne 2" xfId="3"/>
    <cellStyle name="Normálne 3" xfId="4"/>
    <cellStyle name="normální_Směny plán 2004_II" xfId="2"/>
  </cellStyles>
  <dxfs count="2">
    <dxf>
      <fill>
        <patternFill>
          <bgColor rgb="FFFF0000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C6EFCE"/>
      <color rgb="FF99FF99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100853</xdr:colOff>
      <xdr:row>1</xdr:row>
      <xdr:rowOff>268941</xdr:rowOff>
    </xdr:from>
    <xdr:to>
      <xdr:col>19</xdr:col>
      <xdr:colOff>22749</xdr:colOff>
      <xdr:row>1</xdr:row>
      <xdr:rowOff>782021</xdr:rowOff>
    </xdr:to>
    <xdr:pic>
      <xdr:nvPicPr>
        <xdr:cNvPr id="4" name="Obrázok 3" descr="C:\Users\kukuckova\Desktop\Dokumenty_USB\LOGÁ\3. IA, IMPLEA\Implea logo_jp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2882" y="459441"/>
          <a:ext cx="5636895" cy="513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150396</xdr:colOff>
      <xdr:row>33</xdr:row>
      <xdr:rowOff>0</xdr:rowOff>
    </xdr:from>
    <xdr:to>
      <xdr:col>19</xdr:col>
      <xdr:colOff>72292</xdr:colOff>
      <xdr:row>35</xdr:row>
      <xdr:rowOff>11764</xdr:rowOff>
    </xdr:to>
    <xdr:pic>
      <xdr:nvPicPr>
        <xdr:cNvPr id="3" name="Obrázok 2" descr="C:\Users\kukuckova\Desktop\Dokumenty_USB\LOGÁ\3. IA, IMPLEA\Implea logo_jp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9278" y="10026316"/>
          <a:ext cx="5937685" cy="5130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11498</xdr:colOff>
      <xdr:row>1</xdr:row>
      <xdr:rowOff>300692</xdr:rowOff>
    </xdr:from>
    <xdr:to>
      <xdr:col>23</xdr:col>
      <xdr:colOff>198990</xdr:colOff>
      <xdr:row>1</xdr:row>
      <xdr:rowOff>853142</xdr:rowOff>
    </xdr:to>
    <xdr:pic>
      <xdr:nvPicPr>
        <xdr:cNvPr id="5" name="Obrázok 4" descr="image0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7222" y="300692"/>
          <a:ext cx="13906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75195</xdr:colOff>
      <xdr:row>33</xdr:row>
      <xdr:rowOff>16717</xdr:rowOff>
    </xdr:from>
    <xdr:to>
      <xdr:col>23</xdr:col>
      <xdr:colOff>262687</xdr:colOff>
      <xdr:row>35</xdr:row>
      <xdr:rowOff>67851</xdr:rowOff>
    </xdr:to>
    <xdr:pic>
      <xdr:nvPicPr>
        <xdr:cNvPr id="6" name="Obrázok 5" descr="image0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50919" y="12023230"/>
          <a:ext cx="13906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/>
  <dimension ref="A1:BC66"/>
  <sheetViews>
    <sheetView showGridLines="0" tabSelected="1" topLeftCell="A2" zoomScale="76" zoomScaleNormal="76" zoomScaleSheetLayoutView="85" zoomScalePageLayoutView="70" workbookViewId="0">
      <selection activeCell="D5" sqref="D5:L5"/>
    </sheetView>
  </sheetViews>
  <sheetFormatPr defaultColWidth="7.7265625" defaultRowHeight="14" x14ac:dyDescent="0.3"/>
  <cols>
    <col min="1" max="1" width="31.90625" style="1" customWidth="1"/>
    <col min="2" max="2" width="14.1796875" style="1" customWidth="1"/>
    <col min="3" max="3" width="25.453125" style="1" customWidth="1"/>
    <col min="4" max="4" width="22.26953125" style="1" customWidth="1"/>
    <col min="5" max="36" width="5.7265625" style="1" customWidth="1"/>
    <col min="37" max="37" width="8.453125" style="1" bestFit="1" customWidth="1"/>
    <col min="38" max="43" width="7.7265625" style="1" customWidth="1"/>
    <col min="44" max="46" width="7.7265625" style="1" hidden="1" customWidth="1"/>
    <col min="47" max="47" width="10.7265625" style="1" hidden="1" customWidth="1"/>
    <col min="48" max="54" width="7.7265625" style="1" hidden="1" customWidth="1"/>
    <col min="55" max="55" width="16.26953125" style="1" hidden="1" customWidth="1"/>
    <col min="56" max="56" width="7.7265625" style="1" customWidth="1"/>
    <col min="57" max="16384" width="7.7265625" style="1"/>
  </cols>
  <sheetData>
    <row r="1" spans="1:37" hidden="1" x14ac:dyDescent="0.3"/>
    <row r="2" spans="1:37" ht="75" customHeight="1" x14ac:dyDescent="0.3">
      <c r="A2" s="113" t="s">
        <v>54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</row>
    <row r="3" spans="1:37" ht="75" customHeight="1" x14ac:dyDescent="0.3">
      <c r="A3" s="115" t="s">
        <v>72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</row>
    <row r="4" spans="1:37" ht="15" customHeight="1" thickBot="1" x14ac:dyDescent="0.3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25" customHeight="1" x14ac:dyDescent="0.3">
      <c r="A5" s="117" t="s">
        <v>51</v>
      </c>
      <c r="B5" s="118"/>
      <c r="C5" s="118"/>
      <c r="D5" s="121"/>
      <c r="E5" s="121"/>
      <c r="F5" s="121"/>
      <c r="G5" s="121"/>
      <c r="H5" s="121"/>
      <c r="I5" s="121"/>
      <c r="J5" s="121"/>
      <c r="K5" s="121"/>
      <c r="L5" s="12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25" customHeight="1" x14ac:dyDescent="0.3">
      <c r="A6" s="119" t="s">
        <v>52</v>
      </c>
      <c r="B6" s="120"/>
      <c r="C6" s="120"/>
      <c r="D6" s="123"/>
      <c r="E6" s="123"/>
      <c r="F6" s="123"/>
      <c r="G6" s="123"/>
      <c r="H6" s="123"/>
      <c r="I6" s="123"/>
      <c r="J6" s="123"/>
      <c r="K6" s="123"/>
      <c r="L6" s="12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25" customHeight="1" thickBot="1" x14ac:dyDescent="0.35">
      <c r="A7" s="104" t="s">
        <v>47</v>
      </c>
      <c r="B7" s="105"/>
      <c r="C7" s="105"/>
      <c r="D7" s="106" t="s">
        <v>57</v>
      </c>
      <c r="E7" s="106"/>
      <c r="F7" s="106"/>
      <c r="G7" s="106"/>
      <c r="H7" s="106"/>
      <c r="I7" s="106"/>
      <c r="J7" s="106"/>
      <c r="K7" s="106"/>
      <c r="L7" s="10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25" customHeight="1" thickBot="1" x14ac:dyDescent="0.35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35" customHeight="1" thickBot="1" x14ac:dyDescent="0.45">
      <c r="A9" s="46" t="s">
        <v>0</v>
      </c>
      <c r="B9" s="47"/>
      <c r="C9" s="47"/>
      <c r="D9" s="146" t="s">
        <v>53</v>
      </c>
      <c r="E9" s="147"/>
      <c r="F9" s="147"/>
      <c r="G9" s="148"/>
      <c r="H9" s="148"/>
      <c r="I9" s="148"/>
      <c r="J9" s="148"/>
      <c r="K9" s="148"/>
      <c r="L9" s="149"/>
      <c r="M9" s="146" t="s">
        <v>74</v>
      </c>
      <c r="N9" s="147"/>
      <c r="O9" s="147"/>
      <c r="P9" s="147"/>
      <c r="Q9" s="147"/>
      <c r="R9" s="147"/>
      <c r="S9" s="102"/>
      <c r="T9" s="102"/>
      <c r="U9" s="102"/>
      <c r="V9" s="102"/>
      <c r="W9" s="103"/>
      <c r="X9" s="111" t="s">
        <v>1</v>
      </c>
      <c r="Y9" s="112"/>
      <c r="Z9" s="108" t="s">
        <v>36</v>
      </c>
      <c r="AA9" s="109"/>
      <c r="AB9" s="109"/>
      <c r="AC9" s="109"/>
      <c r="AD9" s="109"/>
      <c r="AE9" s="110"/>
      <c r="AF9" s="111" t="s">
        <v>2</v>
      </c>
      <c r="AG9" s="112"/>
      <c r="AH9" s="89" t="s">
        <v>36</v>
      </c>
      <c r="AI9" s="89"/>
      <c r="AJ9" s="89"/>
      <c r="AK9" s="90"/>
    </row>
    <row r="10" spans="1:37" ht="15.75" customHeight="1" thickBot="1" x14ac:dyDescent="0.35">
      <c r="AK10" s="4"/>
    </row>
    <row r="11" spans="1:37" ht="31" thickBot="1" x14ac:dyDescent="0.35">
      <c r="A11" s="151" t="s">
        <v>49</v>
      </c>
      <c r="B11" s="152"/>
      <c r="C11" s="153"/>
      <c r="D11" s="101" t="s">
        <v>60</v>
      </c>
      <c r="E11" s="160"/>
      <c r="F11" s="160"/>
      <c r="G11" s="160"/>
      <c r="H11" s="160"/>
      <c r="I11" s="160"/>
      <c r="J11" s="160"/>
      <c r="K11" s="160"/>
      <c r="L11" s="36"/>
      <c r="M11" s="91" t="s">
        <v>63</v>
      </c>
      <c r="N11" s="92"/>
      <c r="O11" s="92"/>
      <c r="P11" s="92"/>
      <c r="Q11" s="92"/>
      <c r="R11" s="92"/>
      <c r="S11" s="92"/>
      <c r="T11" s="92"/>
      <c r="U11" s="92"/>
      <c r="V11" s="93"/>
      <c r="W11" s="38"/>
      <c r="X11" s="91" t="s">
        <v>65</v>
      </c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3"/>
      <c r="AK11" s="38"/>
    </row>
    <row r="12" spans="1:37" ht="32.15" customHeight="1" thickBot="1" x14ac:dyDescent="0.35">
      <c r="A12" s="154"/>
      <c r="B12" s="155"/>
      <c r="C12" s="156"/>
      <c r="D12" s="161" t="s">
        <v>61</v>
      </c>
      <c r="E12" s="162"/>
      <c r="F12" s="162"/>
      <c r="G12" s="162"/>
      <c r="H12" s="162"/>
      <c r="I12" s="162"/>
      <c r="J12" s="162"/>
      <c r="K12" s="162"/>
      <c r="L12" s="37"/>
      <c r="M12" s="94"/>
      <c r="N12" s="95"/>
      <c r="O12" s="95"/>
      <c r="P12" s="95"/>
      <c r="Q12" s="95"/>
      <c r="R12" s="95"/>
      <c r="S12" s="95"/>
      <c r="T12" s="95"/>
      <c r="U12" s="95"/>
      <c r="V12" s="95"/>
      <c r="W12" s="5"/>
      <c r="X12" s="94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5"/>
    </row>
    <row r="13" spans="1:37" ht="30" customHeight="1" thickBot="1" x14ac:dyDescent="0.35">
      <c r="A13" s="157"/>
      <c r="B13" s="158"/>
      <c r="C13" s="159"/>
      <c r="D13" s="96" t="s">
        <v>62</v>
      </c>
      <c r="E13" s="97"/>
      <c r="F13" s="97"/>
      <c r="G13" s="97"/>
      <c r="H13" s="97"/>
      <c r="I13" s="97"/>
      <c r="J13" s="97"/>
      <c r="K13" s="98"/>
      <c r="L13" s="36"/>
      <c r="M13" s="96" t="s">
        <v>64</v>
      </c>
      <c r="N13" s="97"/>
      <c r="O13" s="97"/>
      <c r="P13" s="97"/>
      <c r="Q13" s="97"/>
      <c r="R13" s="97"/>
      <c r="S13" s="97"/>
      <c r="T13" s="97"/>
      <c r="U13" s="97"/>
      <c r="V13" s="98"/>
      <c r="W13" s="39"/>
      <c r="X13" s="99" t="s">
        <v>66</v>
      </c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1"/>
      <c r="AK13" s="39"/>
    </row>
    <row r="14" spans="1:37" ht="15.75" customHeight="1" thickBot="1" x14ac:dyDescent="0.35">
      <c r="AK14" s="4"/>
    </row>
    <row r="15" spans="1:37" ht="15.75" customHeight="1" x14ac:dyDescent="0.3">
      <c r="A15" s="168" t="s">
        <v>51</v>
      </c>
      <c r="B15" s="170" t="s">
        <v>47</v>
      </c>
      <c r="C15" s="174" t="s">
        <v>44</v>
      </c>
      <c r="D15" s="172" t="s">
        <v>46</v>
      </c>
      <c r="E15" s="6">
        <v>1</v>
      </c>
      <c r="F15" s="6">
        <v>2</v>
      </c>
      <c r="G15" s="6">
        <v>3</v>
      </c>
      <c r="H15" s="6">
        <v>4</v>
      </c>
      <c r="I15" s="6">
        <v>5</v>
      </c>
      <c r="J15" s="6">
        <v>6</v>
      </c>
      <c r="K15" s="6">
        <v>7</v>
      </c>
      <c r="L15" s="6">
        <v>8</v>
      </c>
      <c r="M15" s="6">
        <v>9</v>
      </c>
      <c r="N15" s="6">
        <v>10</v>
      </c>
      <c r="O15" s="6">
        <v>11</v>
      </c>
      <c r="P15" s="6">
        <v>12</v>
      </c>
      <c r="Q15" s="6">
        <v>13</v>
      </c>
      <c r="R15" s="6">
        <v>14</v>
      </c>
      <c r="S15" s="6">
        <v>15</v>
      </c>
      <c r="T15" s="6">
        <v>16</v>
      </c>
      <c r="U15" s="6">
        <v>17</v>
      </c>
      <c r="V15" s="6">
        <v>18</v>
      </c>
      <c r="W15" s="6">
        <v>19</v>
      </c>
      <c r="X15" s="6">
        <v>20</v>
      </c>
      <c r="Y15" s="6">
        <v>21</v>
      </c>
      <c r="Z15" s="6">
        <v>22</v>
      </c>
      <c r="AA15" s="6">
        <v>23</v>
      </c>
      <c r="AB15" s="6">
        <v>24</v>
      </c>
      <c r="AC15" s="6">
        <v>25</v>
      </c>
      <c r="AD15" s="6">
        <v>26</v>
      </c>
      <c r="AE15" s="6">
        <v>27</v>
      </c>
      <c r="AF15" s="6">
        <v>28</v>
      </c>
      <c r="AG15" s="6" t="e">
        <f>IF(DAY(DATE($AH$9,AW46+1,0))=28,"",29)</f>
        <v>#VALUE!</v>
      </c>
      <c r="AH15" s="6" t="e">
        <f>IF(OR(DAY(DATE($AH$9,$AW$46+1,0))=28,DAY(DATE($AH$9,$AW$46+1,0))=29),"",IF(DAY(DATE($AH$9,$AW$46+1,0))=29,"",30))</f>
        <v>#VALUE!</v>
      </c>
      <c r="AI15" s="6" t="e">
        <f>IF(OR(DAY(DATE($AH$9,$AW$46+1,0))=28,DAY(DATE($AH$9,$AW$46+1,0))=29),"",IF(DAY(DATE($AH$9,$AW$46+1,0))=30,"",31))</f>
        <v>#VALUE!</v>
      </c>
      <c r="AJ15" s="176" t="s">
        <v>42</v>
      </c>
      <c r="AK15" s="166" t="s">
        <v>48</v>
      </c>
    </row>
    <row r="16" spans="1:37" ht="14.5" thickBot="1" x14ac:dyDescent="0.35">
      <c r="A16" s="169"/>
      <c r="B16" s="171"/>
      <c r="C16" s="175"/>
      <c r="D16" s="173"/>
      <c r="E16" s="7" t="e">
        <f t="shared" ref="E16:AF16" si="0">(DATE($AH$9,$AW$46,E15))</f>
        <v>#VALUE!</v>
      </c>
      <c r="F16" s="7" t="e">
        <f t="shared" si="0"/>
        <v>#VALUE!</v>
      </c>
      <c r="G16" s="7" t="e">
        <f t="shared" si="0"/>
        <v>#VALUE!</v>
      </c>
      <c r="H16" s="7" t="e">
        <f t="shared" si="0"/>
        <v>#VALUE!</v>
      </c>
      <c r="I16" s="7" t="e">
        <f t="shared" si="0"/>
        <v>#VALUE!</v>
      </c>
      <c r="J16" s="7" t="e">
        <f t="shared" si="0"/>
        <v>#VALUE!</v>
      </c>
      <c r="K16" s="7" t="e">
        <f t="shared" si="0"/>
        <v>#VALUE!</v>
      </c>
      <c r="L16" s="7" t="e">
        <f t="shared" si="0"/>
        <v>#VALUE!</v>
      </c>
      <c r="M16" s="7" t="e">
        <f t="shared" si="0"/>
        <v>#VALUE!</v>
      </c>
      <c r="N16" s="7" t="e">
        <f t="shared" si="0"/>
        <v>#VALUE!</v>
      </c>
      <c r="O16" s="7" t="e">
        <f t="shared" si="0"/>
        <v>#VALUE!</v>
      </c>
      <c r="P16" s="7" t="e">
        <f t="shared" si="0"/>
        <v>#VALUE!</v>
      </c>
      <c r="Q16" s="7" t="e">
        <f t="shared" si="0"/>
        <v>#VALUE!</v>
      </c>
      <c r="R16" s="7" t="e">
        <f t="shared" si="0"/>
        <v>#VALUE!</v>
      </c>
      <c r="S16" s="7" t="e">
        <f t="shared" si="0"/>
        <v>#VALUE!</v>
      </c>
      <c r="T16" s="7" t="e">
        <f t="shared" si="0"/>
        <v>#VALUE!</v>
      </c>
      <c r="U16" s="7" t="e">
        <f t="shared" si="0"/>
        <v>#VALUE!</v>
      </c>
      <c r="V16" s="7" t="e">
        <f t="shared" si="0"/>
        <v>#VALUE!</v>
      </c>
      <c r="W16" s="7" t="e">
        <f t="shared" si="0"/>
        <v>#VALUE!</v>
      </c>
      <c r="X16" s="7" t="e">
        <f t="shared" si="0"/>
        <v>#VALUE!</v>
      </c>
      <c r="Y16" s="7" t="e">
        <f t="shared" si="0"/>
        <v>#VALUE!</v>
      </c>
      <c r="Z16" s="7" t="e">
        <f t="shared" si="0"/>
        <v>#VALUE!</v>
      </c>
      <c r="AA16" s="7" t="e">
        <f t="shared" si="0"/>
        <v>#VALUE!</v>
      </c>
      <c r="AB16" s="7" t="e">
        <f t="shared" si="0"/>
        <v>#VALUE!</v>
      </c>
      <c r="AC16" s="7" t="e">
        <f t="shared" si="0"/>
        <v>#VALUE!</v>
      </c>
      <c r="AD16" s="7" t="e">
        <f t="shared" si="0"/>
        <v>#VALUE!</v>
      </c>
      <c r="AE16" s="7" t="e">
        <f t="shared" si="0"/>
        <v>#VALUE!</v>
      </c>
      <c r="AF16" s="7" t="e">
        <f t="shared" si="0"/>
        <v>#VALUE!</v>
      </c>
      <c r="AG16" s="8" t="str">
        <f>IF(ISERROR(DATE($AH$9,$AW$46,AG15)),"",(DATE($AH$9,$AW$46,AG15)))</f>
        <v/>
      </c>
      <c r="AH16" s="8" t="str">
        <f>IF(ISERROR(DATE($AH$9,$AW$46,AH15)),"",(DATE($AH$9,$AW$46,AH15)))</f>
        <v/>
      </c>
      <c r="AI16" s="8" t="str">
        <f>IF(ISERROR(DATE($AH$9,$AW$46,AI15)),"",(DATE($AH$9,$AW$46,AI15)))</f>
        <v/>
      </c>
      <c r="AJ16" s="177"/>
      <c r="AK16" s="167"/>
    </row>
    <row r="17" spans="1:37" s="61" customFormat="1" ht="36.5" customHeight="1" thickBot="1" x14ac:dyDescent="0.4">
      <c r="A17" s="59">
        <f>D5</f>
        <v>0</v>
      </c>
      <c r="B17" s="60" t="str">
        <f>D7</f>
        <v>312111DCD2</v>
      </c>
      <c r="C17" s="54" t="s">
        <v>36</v>
      </c>
      <c r="D17" s="54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3"/>
      <c r="AK17" s="74">
        <f>SUM(E17:AI17)</f>
        <v>0</v>
      </c>
    </row>
    <row r="18" spans="1:37" ht="11.25" customHeight="1" x14ac:dyDescent="0.3"/>
    <row r="19" spans="1:37" ht="11.25" customHeight="1" thickBot="1" x14ac:dyDescent="0.35"/>
    <row r="20" spans="1:37" ht="35" customHeight="1" thickBot="1" x14ac:dyDescent="0.35">
      <c r="A20" s="163" t="s">
        <v>67</v>
      </c>
      <c r="B20" s="164"/>
      <c r="C20" s="165"/>
      <c r="D20" s="9"/>
    </row>
    <row r="21" spans="1:37" ht="35" customHeight="1" x14ac:dyDescent="0.3">
      <c r="A21" s="64"/>
      <c r="B21" s="65" t="s">
        <v>68</v>
      </c>
      <c r="C21" s="51" t="s">
        <v>69</v>
      </c>
      <c r="D21" s="9"/>
    </row>
    <row r="22" spans="1:37" ht="40" customHeight="1" x14ac:dyDescent="0.3">
      <c r="A22" s="66" t="s">
        <v>70</v>
      </c>
      <c r="B22" s="55">
        <f>C22</f>
        <v>0</v>
      </c>
      <c r="C22" s="41"/>
      <c r="D22" s="13"/>
    </row>
    <row r="23" spans="1:37" ht="40" customHeight="1" x14ac:dyDescent="0.3">
      <c r="A23" s="67" t="s">
        <v>59</v>
      </c>
      <c r="B23" s="56">
        <f>AK17</f>
        <v>0</v>
      </c>
      <c r="C23" s="42">
        <f>AK17</f>
        <v>0</v>
      </c>
      <c r="D23" s="14"/>
      <c r="E23" s="14"/>
      <c r="F23" s="14"/>
      <c r="G23" s="14"/>
      <c r="H23" s="14"/>
      <c r="I23" s="12"/>
      <c r="J23" s="12"/>
      <c r="L23" s="15"/>
      <c r="M23" s="15"/>
      <c r="N23" s="15"/>
      <c r="O23" s="15"/>
      <c r="P23" s="16"/>
      <c r="Q23" s="16"/>
      <c r="R23" s="16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7"/>
    </row>
    <row r="24" spans="1:37" ht="30" customHeight="1" x14ac:dyDescent="0.3">
      <c r="A24" s="68" t="s">
        <v>12</v>
      </c>
      <c r="B24" s="57" t="e">
        <f>ROUNDDOWN($C$23/$C$22*C24,0)</f>
        <v>#DIV/0!</v>
      </c>
      <c r="C24" s="41"/>
      <c r="D24" s="14"/>
      <c r="E24" s="14"/>
      <c r="F24" s="14"/>
      <c r="G24" s="14"/>
      <c r="H24" s="14"/>
      <c r="I24" s="12"/>
      <c r="J24" s="12"/>
      <c r="L24" s="15"/>
      <c r="M24" s="15"/>
      <c r="N24" s="15"/>
      <c r="O24" s="15"/>
      <c r="P24" s="16"/>
      <c r="Q24" s="16"/>
      <c r="R24" s="16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7"/>
    </row>
    <row r="25" spans="1:37" ht="30" customHeight="1" x14ac:dyDescent="0.3">
      <c r="A25" s="68" t="s">
        <v>13</v>
      </c>
      <c r="B25" s="57" t="e">
        <f t="shared" ref="B25:B30" si="1">ROUNDDOWN($C$23/$C$22*C25,0)</f>
        <v>#DIV/0!</v>
      </c>
      <c r="C25" s="41"/>
      <c r="D25" s="18"/>
      <c r="L25" s="15"/>
      <c r="M25" s="15"/>
      <c r="N25" s="15"/>
      <c r="O25" s="15"/>
      <c r="P25" s="16"/>
      <c r="Q25" s="16"/>
      <c r="R25" s="16"/>
    </row>
    <row r="26" spans="1:37" ht="30" customHeight="1" x14ac:dyDescent="0.3">
      <c r="A26" s="68" t="s">
        <v>35</v>
      </c>
      <c r="B26" s="57" t="e">
        <f t="shared" si="1"/>
        <v>#DIV/0!</v>
      </c>
      <c r="C26" s="41"/>
      <c r="D26" s="18"/>
      <c r="L26" s="16"/>
      <c r="M26" s="16"/>
      <c r="N26" s="16"/>
      <c r="O26" s="16"/>
      <c r="P26" s="16"/>
      <c r="Q26" s="16"/>
      <c r="R26" s="16"/>
    </row>
    <row r="27" spans="1:37" ht="30" customHeight="1" x14ac:dyDescent="0.3">
      <c r="A27" s="68" t="s">
        <v>14</v>
      </c>
      <c r="B27" s="57" t="e">
        <f t="shared" si="1"/>
        <v>#DIV/0!</v>
      </c>
      <c r="C27" s="41"/>
      <c r="S27" s="16"/>
      <c r="T27" s="16"/>
      <c r="U27" s="16"/>
      <c r="V27" s="128"/>
      <c r="W27" s="128"/>
      <c r="X27" s="128"/>
    </row>
    <row r="28" spans="1:37" ht="30" customHeight="1" x14ac:dyDescent="0.3">
      <c r="A28" s="68" t="s">
        <v>15</v>
      </c>
      <c r="B28" s="57" t="e">
        <f t="shared" si="1"/>
        <v>#DIV/0!</v>
      </c>
      <c r="C28" s="41"/>
      <c r="S28" s="16"/>
      <c r="T28" s="16"/>
      <c r="U28" s="16"/>
      <c r="V28" s="16"/>
      <c r="W28" s="16"/>
      <c r="X28" s="16"/>
      <c r="AE28" s="19"/>
      <c r="AF28" s="19"/>
      <c r="AG28" s="19"/>
      <c r="AH28" s="19"/>
      <c r="AI28" s="19"/>
    </row>
    <row r="29" spans="1:37" ht="30" customHeight="1" x14ac:dyDescent="0.3">
      <c r="A29" s="68" t="s">
        <v>16</v>
      </c>
      <c r="B29" s="57" t="e">
        <f t="shared" si="1"/>
        <v>#DIV/0!</v>
      </c>
      <c r="C29" s="41"/>
      <c r="S29" s="16"/>
      <c r="T29" s="16"/>
      <c r="V29" s="16"/>
      <c r="W29" s="16"/>
      <c r="X29" s="16"/>
    </row>
    <row r="30" spans="1:37" ht="30" customHeight="1" x14ac:dyDescent="0.3">
      <c r="A30" s="69" t="s">
        <v>17</v>
      </c>
      <c r="B30" s="58" t="e">
        <f t="shared" si="1"/>
        <v>#DIV/0!</v>
      </c>
      <c r="C30" s="43"/>
      <c r="D30" s="21"/>
    </row>
    <row r="31" spans="1:37" ht="30" customHeight="1" thickBot="1" x14ac:dyDescent="0.35">
      <c r="A31" s="70" t="s">
        <v>43</v>
      </c>
      <c r="B31" s="44" t="e">
        <f>SUM(B23:B30)</f>
        <v>#DIV/0!</v>
      </c>
      <c r="C31" s="45"/>
      <c r="D31" s="21"/>
      <c r="K31" s="12"/>
      <c r="U31" s="22"/>
      <c r="W31" s="23"/>
      <c r="X31" s="23"/>
      <c r="Z31" s="23"/>
      <c r="AC31" s="23"/>
    </row>
    <row r="32" spans="1:37" ht="20" customHeight="1" x14ac:dyDescent="0.3">
      <c r="A32" s="33"/>
      <c r="B32" s="35"/>
      <c r="C32" s="34"/>
      <c r="D32" s="21"/>
      <c r="K32" s="12"/>
      <c r="U32" s="22"/>
      <c r="W32" s="23"/>
      <c r="X32" s="23"/>
      <c r="Z32" s="23"/>
      <c r="AC32" s="23"/>
    </row>
    <row r="33" spans="1:55" ht="20" customHeight="1" x14ac:dyDescent="0.3">
      <c r="A33" s="77"/>
      <c r="B33" s="78"/>
      <c r="C33" s="79"/>
      <c r="D33" s="80"/>
      <c r="E33" s="81"/>
      <c r="F33" s="81"/>
      <c r="G33" s="81"/>
      <c r="H33" s="81"/>
      <c r="I33" s="81"/>
      <c r="J33" s="81"/>
      <c r="K33" s="82"/>
      <c r="L33" s="81"/>
      <c r="M33" s="81"/>
      <c r="N33" s="81"/>
      <c r="O33" s="81"/>
      <c r="P33" s="81"/>
      <c r="Q33" s="81"/>
      <c r="R33" s="81"/>
      <c r="S33" s="81"/>
      <c r="T33" s="81"/>
      <c r="U33" s="83"/>
      <c r="V33" s="81"/>
      <c r="W33" s="84"/>
      <c r="X33" s="84"/>
      <c r="Y33" s="81"/>
      <c r="Z33" s="84"/>
      <c r="AA33" s="81"/>
      <c r="AB33" s="81"/>
      <c r="AC33" s="84"/>
      <c r="AD33" s="81"/>
      <c r="AE33" s="81"/>
      <c r="AF33" s="81"/>
      <c r="AG33" s="81"/>
      <c r="AH33" s="81"/>
      <c r="AI33" s="81"/>
      <c r="AJ33" s="81"/>
      <c r="AK33" s="81"/>
    </row>
    <row r="34" spans="1:55" ht="20" customHeight="1" x14ac:dyDescent="0.3">
      <c r="A34" s="77"/>
      <c r="B34" s="78"/>
      <c r="C34" s="79"/>
      <c r="D34" s="80"/>
      <c r="E34" s="81"/>
      <c r="F34" s="81"/>
      <c r="G34" s="81"/>
      <c r="H34" s="81"/>
      <c r="I34" s="81"/>
      <c r="J34" s="81"/>
      <c r="K34" s="82"/>
      <c r="L34" s="81"/>
      <c r="M34" s="81"/>
      <c r="N34" s="81"/>
      <c r="O34" s="81"/>
      <c r="P34" s="81"/>
      <c r="Q34" s="81"/>
      <c r="R34" s="81"/>
      <c r="S34" s="81"/>
      <c r="T34" s="81"/>
      <c r="U34" s="83"/>
      <c r="V34" s="81"/>
      <c r="W34" s="84"/>
      <c r="X34" s="84"/>
      <c r="Y34" s="81"/>
      <c r="Z34" s="84"/>
      <c r="AA34" s="81"/>
      <c r="AB34" s="81"/>
      <c r="AC34" s="84"/>
      <c r="AD34" s="81"/>
      <c r="AE34" s="81"/>
      <c r="AF34" s="81"/>
      <c r="AG34" s="81"/>
      <c r="AH34" s="81"/>
      <c r="AI34" s="81"/>
      <c r="AJ34" s="81"/>
      <c r="AK34" s="81"/>
    </row>
    <row r="35" spans="1:55" ht="20" customHeight="1" x14ac:dyDescent="0.3">
      <c r="A35" s="77"/>
      <c r="B35" s="78"/>
      <c r="C35" s="79"/>
      <c r="D35" s="80"/>
      <c r="E35" s="81"/>
      <c r="F35" s="81"/>
      <c r="G35" s="81"/>
      <c r="H35" s="81"/>
      <c r="I35" s="81"/>
      <c r="J35" s="81"/>
      <c r="K35" s="82"/>
      <c r="L35" s="81"/>
      <c r="M35" s="81"/>
      <c r="N35" s="81"/>
      <c r="O35" s="81"/>
      <c r="P35" s="81"/>
      <c r="Q35" s="81"/>
      <c r="R35" s="81"/>
      <c r="S35" s="81"/>
      <c r="T35" s="81"/>
      <c r="U35" s="83"/>
      <c r="V35" s="81"/>
      <c r="W35" s="84"/>
      <c r="X35" s="84"/>
      <c r="Y35" s="81"/>
      <c r="Z35" s="84"/>
      <c r="AA35" s="81"/>
      <c r="AB35" s="81"/>
      <c r="AC35" s="84"/>
      <c r="AD35" s="81"/>
      <c r="AE35" s="81"/>
      <c r="AF35" s="81"/>
      <c r="AG35" s="81"/>
      <c r="AH35" s="81"/>
      <c r="AI35" s="81"/>
      <c r="AJ35" s="81"/>
      <c r="AK35" s="81"/>
    </row>
    <row r="36" spans="1:55" x14ac:dyDescent="0.3">
      <c r="A36" s="85"/>
      <c r="B36" s="86"/>
      <c r="C36" s="86"/>
      <c r="D36" s="86"/>
      <c r="E36" s="87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8"/>
      <c r="Y36" s="81"/>
      <c r="Z36" s="81"/>
      <c r="AA36" s="88"/>
      <c r="AB36" s="81"/>
      <c r="AC36" s="81"/>
      <c r="AD36" s="81"/>
      <c r="AE36" s="81"/>
      <c r="AF36" s="81"/>
      <c r="AG36" s="81"/>
      <c r="AH36" s="81"/>
      <c r="AI36" s="81"/>
      <c r="AJ36" s="81"/>
      <c r="AK36" s="81"/>
    </row>
    <row r="37" spans="1:55" x14ac:dyDescent="0.3">
      <c r="A37" s="85"/>
      <c r="B37" s="86"/>
      <c r="C37" s="86"/>
      <c r="D37" s="86"/>
      <c r="E37" s="87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8"/>
      <c r="Y37" s="81"/>
      <c r="Z37" s="81"/>
      <c r="AA37" s="88"/>
      <c r="AB37" s="81"/>
      <c r="AC37" s="81"/>
      <c r="AD37" s="81"/>
      <c r="AE37" s="81"/>
      <c r="AF37" s="81"/>
      <c r="AG37" s="81"/>
      <c r="AH37" s="81"/>
      <c r="AI37" s="81"/>
      <c r="AJ37" s="81"/>
      <c r="AK37" s="81"/>
    </row>
    <row r="38" spans="1:55" s="48" customFormat="1" ht="35" customHeight="1" x14ac:dyDescent="0.5">
      <c r="A38" s="150" t="s">
        <v>45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49"/>
    </row>
    <row r="39" spans="1:55" s="50" customFormat="1" ht="220" customHeight="1" x14ac:dyDescent="0.5">
      <c r="A39" s="129" t="s">
        <v>75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</row>
    <row r="40" spans="1:55" s="25" customFormat="1" ht="50" customHeight="1" thickBot="1" x14ac:dyDescent="0.3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ht="60" customHeight="1" x14ac:dyDescent="0.3">
      <c r="A41" s="130" t="s">
        <v>73</v>
      </c>
      <c r="B41" s="131"/>
      <c r="C41" s="131"/>
      <c r="D41" s="132"/>
      <c r="E41" s="133"/>
      <c r="F41" s="133"/>
      <c r="G41" s="133"/>
      <c r="H41" s="133"/>
      <c r="I41" s="133"/>
      <c r="J41" s="133"/>
      <c r="K41" s="134"/>
      <c r="X41" s="23"/>
    </row>
    <row r="42" spans="1:55" ht="100" customHeight="1" thickBot="1" x14ac:dyDescent="0.35">
      <c r="A42" s="135" t="s">
        <v>55</v>
      </c>
      <c r="B42" s="136"/>
      <c r="C42" s="136"/>
      <c r="D42" s="137">
        <f>G9</f>
        <v>0</v>
      </c>
      <c r="E42" s="137"/>
      <c r="F42" s="137"/>
      <c r="G42" s="137"/>
      <c r="H42" s="137"/>
      <c r="I42" s="137"/>
      <c r="J42" s="137"/>
      <c r="K42" s="138"/>
      <c r="X42" s="23"/>
    </row>
    <row r="43" spans="1:55" ht="25" customHeight="1" thickBot="1" x14ac:dyDescent="0.35">
      <c r="A43" s="75"/>
      <c r="B43" s="76"/>
      <c r="C43" s="76"/>
      <c r="D43" s="52"/>
      <c r="E43" s="52"/>
      <c r="F43" s="53"/>
      <c r="G43" s="53"/>
      <c r="H43" s="53"/>
      <c r="I43" s="53"/>
      <c r="J43" s="53"/>
      <c r="K43" s="53"/>
      <c r="X43" s="23"/>
    </row>
    <row r="44" spans="1:55" ht="60" customHeight="1" x14ac:dyDescent="0.3">
      <c r="A44" s="130" t="s">
        <v>56</v>
      </c>
      <c r="B44" s="131"/>
      <c r="C44" s="131"/>
      <c r="D44" s="139"/>
      <c r="E44" s="140"/>
      <c r="F44" s="140"/>
      <c r="G44" s="140"/>
      <c r="H44" s="140"/>
      <c r="I44" s="140"/>
      <c r="J44" s="140"/>
      <c r="K44" s="141"/>
      <c r="S44" s="10"/>
      <c r="X44" s="23"/>
    </row>
    <row r="45" spans="1:55" ht="150" customHeight="1" thickBot="1" x14ac:dyDescent="0.35">
      <c r="A45" s="142" t="s">
        <v>71</v>
      </c>
      <c r="B45" s="143"/>
      <c r="C45" s="143"/>
      <c r="D45" s="144"/>
      <c r="E45" s="144"/>
      <c r="F45" s="144"/>
      <c r="G45" s="144"/>
      <c r="H45" s="144"/>
      <c r="I45" s="144"/>
      <c r="J45" s="144"/>
      <c r="K45" s="145"/>
    </row>
    <row r="46" spans="1:55" ht="14" customHeight="1" x14ac:dyDescent="0.3">
      <c r="AR46" s="10" t="s">
        <v>36</v>
      </c>
      <c r="AU46" s="10" t="s">
        <v>36</v>
      </c>
      <c r="AW46" s="1" t="e">
        <f>MONTH(DATEVALUE(Z9&amp;" 1"))</f>
        <v>#VALUE!</v>
      </c>
      <c r="AX46" s="125" t="s">
        <v>18</v>
      </c>
      <c r="AY46" s="126"/>
      <c r="AZ46" s="126"/>
      <c r="BA46" s="126"/>
      <c r="BB46" s="127"/>
      <c r="BC46" s="11" t="e">
        <f>DATE($AH$9,1,1)</f>
        <v>#VALUE!</v>
      </c>
    </row>
    <row r="47" spans="1:55" ht="14" customHeight="1" x14ac:dyDescent="0.3">
      <c r="D47" s="15"/>
      <c r="E47" s="15"/>
      <c r="F47" s="15"/>
      <c r="G47" s="15"/>
      <c r="H47" s="15"/>
      <c r="I47" s="15"/>
      <c r="J47" s="15"/>
      <c r="K47" s="15"/>
      <c r="AR47" s="12" t="s">
        <v>37</v>
      </c>
      <c r="AU47" s="1">
        <v>2022</v>
      </c>
      <c r="AX47" s="125" t="s">
        <v>19</v>
      </c>
      <c r="AY47" s="126"/>
      <c r="AZ47" s="126"/>
      <c r="BA47" s="126"/>
      <c r="BB47" s="127"/>
      <c r="BC47" s="11" t="e">
        <f>DATE($AH$9,1,6)</f>
        <v>#VALUE!</v>
      </c>
    </row>
    <row r="48" spans="1:55" ht="14" customHeight="1" x14ac:dyDescent="0.3">
      <c r="D48" s="16"/>
      <c r="E48" s="16"/>
      <c r="F48" s="16"/>
      <c r="G48" s="16"/>
      <c r="H48" s="16"/>
      <c r="I48" s="16"/>
      <c r="J48" s="16"/>
      <c r="K48" s="16"/>
      <c r="AR48" s="12" t="s">
        <v>38</v>
      </c>
      <c r="AU48" s="1">
        <v>2023</v>
      </c>
      <c r="AX48" s="71" t="s">
        <v>20</v>
      </c>
      <c r="AY48" s="72"/>
      <c r="AZ48" s="72"/>
      <c r="BA48" s="72"/>
      <c r="BB48" s="73"/>
      <c r="BC48" s="11" t="e">
        <f>BC49-3</f>
        <v>#VALUE!</v>
      </c>
    </row>
    <row r="49" spans="44:55" x14ac:dyDescent="0.3">
      <c r="AR49" s="12" t="s">
        <v>39</v>
      </c>
      <c r="AX49" s="71" t="s">
        <v>30</v>
      </c>
      <c r="AY49" s="72"/>
      <c r="AZ49" s="72"/>
      <c r="BA49" s="72"/>
      <c r="BB49" s="73"/>
      <c r="BC49" s="11" t="e">
        <f>DOLLAR(("4/"&amp;AH9)/7+MOD(19*MOD($AH$9,19)-7,30)*14%,)*7-5</f>
        <v>#VALUE!</v>
      </c>
    </row>
    <row r="50" spans="44:55" x14ac:dyDescent="0.3">
      <c r="AR50" s="12" t="s">
        <v>40</v>
      </c>
      <c r="AX50" s="71" t="s">
        <v>21</v>
      </c>
      <c r="AY50" s="72"/>
      <c r="AZ50" s="72"/>
      <c r="BA50" s="72"/>
      <c r="BB50" s="73"/>
      <c r="BC50" s="11" t="e">
        <f>DATE($AH$9,5,1)</f>
        <v>#VALUE!</v>
      </c>
    </row>
    <row r="51" spans="44:55" x14ac:dyDescent="0.3">
      <c r="AR51" s="12" t="s">
        <v>41</v>
      </c>
      <c r="AX51" s="71" t="s">
        <v>22</v>
      </c>
      <c r="AY51" s="72"/>
      <c r="AZ51" s="72"/>
      <c r="BA51" s="72"/>
      <c r="BB51" s="73"/>
      <c r="BC51" s="11" t="e">
        <f>DATE($AH$9,5,8)</f>
        <v>#VALUE!</v>
      </c>
    </row>
    <row r="52" spans="44:55" x14ac:dyDescent="0.3">
      <c r="AR52" s="12" t="s">
        <v>50</v>
      </c>
      <c r="AX52" s="71" t="s">
        <v>23</v>
      </c>
      <c r="AY52" s="72"/>
      <c r="AZ52" s="72"/>
      <c r="BA52" s="72"/>
      <c r="BB52" s="73"/>
      <c r="BC52" s="11" t="e">
        <f>DATE($AH$9,7,5)</f>
        <v>#VALUE!</v>
      </c>
    </row>
    <row r="53" spans="44:55" x14ac:dyDescent="0.3">
      <c r="AR53" s="12"/>
      <c r="AU53" s="10" t="s">
        <v>36</v>
      </c>
      <c r="AX53" s="71" t="s">
        <v>24</v>
      </c>
      <c r="AY53" s="72"/>
      <c r="AZ53" s="72"/>
      <c r="BA53" s="72"/>
      <c r="BB53" s="73"/>
      <c r="BC53" s="11" t="e">
        <f>DATE($AH$9,8,29)</f>
        <v>#VALUE!</v>
      </c>
    </row>
    <row r="54" spans="44:55" x14ac:dyDescent="0.3">
      <c r="AU54" s="20" t="s">
        <v>3</v>
      </c>
      <c r="AX54" s="71" t="s">
        <v>25</v>
      </c>
      <c r="AY54" s="72"/>
      <c r="AZ54" s="72"/>
      <c r="BA54" s="72"/>
      <c r="BB54" s="73"/>
      <c r="BC54" s="11" t="e">
        <f>DATE($AH$9,9,1)</f>
        <v>#VALUE!</v>
      </c>
    </row>
    <row r="55" spans="44:55" x14ac:dyDescent="0.3">
      <c r="AU55" s="20" t="s">
        <v>4</v>
      </c>
      <c r="AX55" s="71" t="s">
        <v>26</v>
      </c>
      <c r="AY55" s="72"/>
      <c r="AZ55" s="72"/>
      <c r="BA55" s="72"/>
      <c r="BB55" s="73"/>
      <c r="BC55" s="11" t="e">
        <f>DATE($AH$9,9,15)</f>
        <v>#VALUE!</v>
      </c>
    </row>
    <row r="56" spans="44:55" x14ac:dyDescent="0.3">
      <c r="AU56" s="20" t="s">
        <v>5</v>
      </c>
      <c r="AX56" s="71" t="s">
        <v>27</v>
      </c>
      <c r="AY56" s="72"/>
      <c r="AZ56" s="72"/>
      <c r="BA56" s="72"/>
      <c r="BB56" s="73"/>
      <c r="BC56" s="11" t="e">
        <f>DATE($AH$9,11,1)</f>
        <v>#VALUE!</v>
      </c>
    </row>
    <row r="57" spans="44:55" x14ac:dyDescent="0.3">
      <c r="AR57" s="12"/>
      <c r="AS57" s="12"/>
      <c r="AT57" s="12"/>
      <c r="AU57" s="20" t="s">
        <v>6</v>
      </c>
      <c r="AW57" s="24"/>
      <c r="AX57" s="71" t="s">
        <v>28</v>
      </c>
      <c r="AY57" s="72"/>
      <c r="AZ57" s="72"/>
      <c r="BA57" s="72"/>
      <c r="BB57" s="73"/>
      <c r="BC57" s="11" t="e">
        <f>DATE($AH$9,11,17)</f>
        <v>#VALUE!</v>
      </c>
    </row>
    <row r="58" spans="44:55" x14ac:dyDescent="0.3">
      <c r="AU58" s="20" t="s">
        <v>7</v>
      </c>
      <c r="AW58" s="24"/>
      <c r="AX58" s="71" t="s">
        <v>32</v>
      </c>
      <c r="AY58" s="72"/>
      <c r="AZ58" s="72"/>
      <c r="BA58" s="72"/>
      <c r="BB58" s="73"/>
      <c r="BC58" s="11" t="e">
        <f>DATE($AH$9,12,24)</f>
        <v>#VALUE!</v>
      </c>
    </row>
    <row r="59" spans="44:55" x14ac:dyDescent="0.3">
      <c r="AU59" s="20" t="s">
        <v>8</v>
      </c>
      <c r="AW59" s="24"/>
      <c r="AX59" s="71" t="s">
        <v>29</v>
      </c>
      <c r="AY59" s="72"/>
      <c r="AZ59" s="72"/>
      <c r="BA59" s="72"/>
      <c r="BB59" s="73"/>
      <c r="BC59" s="11" t="e">
        <f>DATE($AH$9,12,25)</f>
        <v>#VALUE!</v>
      </c>
    </row>
    <row r="60" spans="44:55" ht="14.5" thickBot="1" x14ac:dyDescent="0.35">
      <c r="AR60" s="25"/>
      <c r="AS60" s="25"/>
      <c r="AT60" s="25"/>
      <c r="AU60" s="20" t="s">
        <v>31</v>
      </c>
      <c r="AV60" s="25"/>
      <c r="AW60" s="26"/>
      <c r="AX60" s="27" t="s">
        <v>33</v>
      </c>
      <c r="AY60" s="28"/>
      <c r="AZ60" s="28"/>
      <c r="BA60" s="28"/>
      <c r="BB60" s="29"/>
      <c r="BC60" s="11" t="e">
        <f>DATE($AH$9,12,26)</f>
        <v>#VALUE!</v>
      </c>
    </row>
    <row r="61" spans="44:55" x14ac:dyDescent="0.3">
      <c r="AU61" s="20" t="s">
        <v>9</v>
      </c>
      <c r="AW61" s="24"/>
      <c r="AX61" s="30"/>
      <c r="AY61" s="30"/>
      <c r="AZ61" s="30"/>
      <c r="BA61" s="30"/>
      <c r="BB61" s="30"/>
      <c r="BC61" s="31"/>
    </row>
    <row r="62" spans="44:55" x14ac:dyDescent="0.3">
      <c r="AU62" s="20" t="s">
        <v>34</v>
      </c>
      <c r="AW62" s="24"/>
    </row>
    <row r="63" spans="44:55" x14ac:dyDescent="0.3">
      <c r="AU63" s="20" t="s">
        <v>10</v>
      </c>
      <c r="AW63" s="24"/>
    </row>
    <row r="64" spans="44:55" x14ac:dyDescent="0.3">
      <c r="AU64" s="20" t="s">
        <v>11</v>
      </c>
      <c r="AW64" s="24"/>
    </row>
    <row r="65" spans="8:49" x14ac:dyDescent="0.3">
      <c r="AU65" s="20" t="s">
        <v>58</v>
      </c>
      <c r="AW65" s="24"/>
    </row>
    <row r="66" spans="8:49" x14ac:dyDescent="0.3">
      <c r="H66" s="32"/>
    </row>
  </sheetData>
  <sheetProtection password="CCE6" sheet="1" objects="1" scenarios="1" selectLockedCells="1"/>
  <dataConsolidate/>
  <mergeCells count="44">
    <mergeCell ref="AK15:AK16"/>
    <mergeCell ref="A15:A16"/>
    <mergeCell ref="B15:B16"/>
    <mergeCell ref="D15:D16"/>
    <mergeCell ref="C15:C16"/>
    <mergeCell ref="AJ15:AJ16"/>
    <mergeCell ref="A11:C13"/>
    <mergeCell ref="D11:K11"/>
    <mergeCell ref="D12:K12"/>
    <mergeCell ref="D13:K13"/>
    <mergeCell ref="A20:C20"/>
    <mergeCell ref="AX47:BB47"/>
    <mergeCell ref="V27:X27"/>
    <mergeCell ref="A39:AK39"/>
    <mergeCell ref="A41:C41"/>
    <mergeCell ref="D41:K41"/>
    <mergeCell ref="A42:C42"/>
    <mergeCell ref="D42:K42"/>
    <mergeCell ref="A44:C44"/>
    <mergeCell ref="D44:K44"/>
    <mergeCell ref="A45:C45"/>
    <mergeCell ref="D45:K45"/>
    <mergeCell ref="A38:AJ38"/>
    <mergeCell ref="AX46:BB46"/>
    <mergeCell ref="A2:AK2"/>
    <mergeCell ref="A3:AK3"/>
    <mergeCell ref="A5:C5"/>
    <mergeCell ref="A6:C6"/>
    <mergeCell ref="D5:L5"/>
    <mergeCell ref="D6:L6"/>
    <mergeCell ref="A7:C7"/>
    <mergeCell ref="D7:L7"/>
    <mergeCell ref="Z9:AE9"/>
    <mergeCell ref="X9:Y9"/>
    <mergeCell ref="AF9:AG9"/>
    <mergeCell ref="D9:F9"/>
    <mergeCell ref="G9:L9"/>
    <mergeCell ref="M9:R9"/>
    <mergeCell ref="AH9:AK9"/>
    <mergeCell ref="X11:AJ12"/>
    <mergeCell ref="M13:V13"/>
    <mergeCell ref="X13:AJ13"/>
    <mergeCell ref="M11:V12"/>
    <mergeCell ref="S9:W9"/>
  </mergeCells>
  <conditionalFormatting sqref="E15:AI17">
    <cfRule type="expression" dxfId="1" priority="264">
      <formula>OR(WEEKDAY(E$16,2)=6,WEEKDAY(E$16,2)=7)</formula>
    </cfRule>
    <cfRule type="expression" dxfId="0" priority="265">
      <formula>VLOOKUP(E$16,$BC$46:$BC$60,1,0)</formula>
    </cfRule>
  </conditionalFormatting>
  <dataValidations count="4">
    <dataValidation type="list" showInputMessage="1" showErrorMessage="1" sqref="C17">
      <formula1>$AR$46:$AR$52</formula1>
    </dataValidation>
    <dataValidation type="list" allowBlank="1" showInputMessage="1" showErrorMessage="1" sqref="AH9:AK9">
      <formula1>$AU$46:$AU$48</formula1>
    </dataValidation>
    <dataValidation type="list" allowBlank="1" showInputMessage="1" showErrorMessage="1" sqref="L11:L13 W11 W13 AK11 AK13">
      <formula1>"X"</formula1>
    </dataValidation>
    <dataValidation type="list" allowBlank="1" showInputMessage="1" showErrorMessage="1" sqref="Z9:AE9">
      <formula1>$AU$53:$AU$65</formula1>
    </dataValidation>
  </dataValidations>
  <pageMargins left="0.23622047244094491" right="0.23622047244094491" top="0.11811023622047245" bottom="0.74803149606299213" header="0.31496062992125984" footer="0.31496062992125984"/>
  <pageSetup paperSize="9" scale="49" fitToHeight="0" orientation="landscape" r:id="rId1"/>
  <headerFooter>
    <oddFooter xml:space="preserve">&amp;C&amp;"Arial,Normálne"Tento projekt sa realizuje vďaka podpore z Európskeho sociálneho fondu a Európskeho fondu regionálneho rozvoja v rámci Operačného programu Ľudské zdroje.
www.esf.gov.sk    www.employment.gov.sk    www.implea.gov.sk&amp;"-,Normálne"
</oddFooter>
  </headerFooter>
  <rowBreaks count="2" manualBreakCount="2">
    <brk id="32" max="16383" man="1"/>
    <brk id="47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PV - verzia 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2021-07-07T08:13:43Z</dcterms:created>
  <dcterms:modified xsi:type="dcterms:W3CDTF">2023-09-28T07:12:27Z</dcterms:modified>
</cp:coreProperties>
</file>